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85" windowWidth="15480" windowHeight="6030" activeTab="10"/>
  </bookViews>
  <sheets>
    <sheet name="Introduction" sheetId="1" r:id="rId1"/>
    <sheet name="Pregnant Women Participating" sheetId="2" r:id="rId2"/>
    <sheet name="Breastfeeding Women Participati" sheetId="3" r:id="rId3"/>
    <sheet name="Postpartum Women Participating" sheetId="4" r:id="rId4"/>
    <sheet name="Total Women Participating" sheetId="5" r:id="rId5"/>
    <sheet name="Infants Participating" sheetId="6" r:id="rId6"/>
    <sheet name="Children Participating" sheetId="7" r:id="rId7"/>
    <sheet name="Total Number of Participants" sheetId="8" r:id="rId8"/>
    <sheet name="Average Food Cost Per Person" sheetId="9" r:id="rId9"/>
    <sheet name="Food Costs" sheetId="10" r:id="rId10"/>
    <sheet name="Rebates Billed" sheetId="11" r:id="rId11"/>
    <sheet name="Nut. Services &amp; Admin. Costs" sheetId="12" r:id="rId12"/>
  </sheets>
  <definedNames>
    <definedName name="_xlnm.Print_Titles" localSheetId="8">'Average Food Cost Per Person'!$1:$5</definedName>
    <definedName name="_xlnm.Print_Titles" localSheetId="2">'Breastfeeding Women Participati'!$1:$5</definedName>
    <definedName name="_xlnm.Print_Titles" localSheetId="6">'Children Participating'!$1:$5</definedName>
    <definedName name="_xlnm.Print_Titles" localSheetId="9">'Food Costs'!$1:$5</definedName>
    <definedName name="_xlnm.Print_Titles" localSheetId="5">'Infants Participating'!$1:$5</definedName>
    <definedName name="_xlnm.Print_Titles" localSheetId="11">'Nut. Services &amp; Admin. Costs'!$1:$5</definedName>
    <definedName name="_xlnm.Print_Titles" localSheetId="3">'Postpartum Women Participating'!$1:$5</definedName>
    <definedName name="_xlnm.Print_Titles" localSheetId="1">'Pregnant Women Participating'!$1:$5</definedName>
    <definedName name="_xlnm.Print_Titles" localSheetId="10">'Rebates Billed'!$1:$5</definedName>
    <definedName name="_xlnm.Print_Titles" localSheetId="7">'Total Number of Participants'!$1:$5</definedName>
    <definedName name="_xlnm.Print_Titles" localSheetId="4">'Total Women Participating'!$1:$5</definedName>
  </definedNames>
  <calcPr fullCalcOnLoad="1"/>
</workbook>
</file>

<file path=xl/sharedStrings.xml><?xml version="1.0" encoding="utf-8"?>
<sst xmlns="http://schemas.openxmlformats.org/spreadsheetml/2006/main" count="164" uniqueCount="135">
  <si>
    <t>State Agency or Indian Tribal Organization</t>
  </si>
  <si>
    <t>All data are preliminary and are subject to revision.</t>
  </si>
  <si>
    <t>WIC PROGRAM -- NUMBER OF PREGNANT WOMEN PARTICIPATING</t>
  </si>
  <si>
    <t>WIC PROGRAM -- NUTRITION SERVICES AND ADMINISTRATION</t>
  </si>
  <si>
    <t>WIC PROGRAM -- FOOD COSTS</t>
  </si>
  <si>
    <t>WIC PROGRAM -- AVERAGE FOOD COST PER PERSON</t>
  </si>
  <si>
    <t>WIC PROGRAM -- TOTAL NUMBER OF PARTICIPANTS</t>
  </si>
  <si>
    <t>WIC PROGRAM -- NUMBER OF CHILDREN PARTICIPATING</t>
  </si>
  <si>
    <t>WIC PROGRAM -- NUMBER OF INFANTS PARTICIPATING</t>
  </si>
  <si>
    <t>WIC PROGRAM -- TOTAL NUMBER OF WOMEN PARTICIPATING</t>
  </si>
  <si>
    <t>WIC PROGRAM -- NUMBER OF POSTPARTUM WOMEN PARTICIPATING</t>
  </si>
  <si>
    <t>WIC PROGRAM -- NUMBER OF BREASTFEEDING WOMEN PARTICIPATING</t>
  </si>
  <si>
    <t>Average Participation</t>
  </si>
  <si>
    <t>Note on WIC Agency Level Monthly Spreadsheets</t>
  </si>
  <si>
    <t xml:space="preserve">This file contains monthly data for the current fiscal year for each WIC State agency.  There are </t>
  </si>
  <si>
    <t xml:space="preserve">     Pregnant Women </t>
  </si>
  <si>
    <t xml:space="preserve">     Breastfeeding Women </t>
  </si>
  <si>
    <t xml:space="preserve">     Postpartum Women </t>
  </si>
  <si>
    <t xml:space="preserve">     Total Women </t>
  </si>
  <si>
    <t xml:space="preserve">     Infants </t>
  </si>
  <si>
    <t xml:space="preserve">     Children </t>
  </si>
  <si>
    <t xml:space="preserve">     Total Participants </t>
  </si>
  <si>
    <t xml:space="preserve">     Average food cost per person</t>
  </si>
  <si>
    <t xml:space="preserve">     Food Costs </t>
  </si>
  <si>
    <t xml:space="preserve">     Nutrition Services and Administration</t>
  </si>
  <si>
    <t>Cumulative Average</t>
  </si>
  <si>
    <t>Cumulative Cost</t>
  </si>
  <si>
    <t xml:space="preserve">currently 90 WIC State agencies:  the 50 geographic states, the District of Columbia, Puerto Rico, </t>
  </si>
  <si>
    <t xml:space="preserve">Guam, the Virgin Islands, American Samoa, Northern Marianas, and 34 Indian tribal organizations (ITO's).  </t>
  </si>
  <si>
    <t>Eleven spreadsheets are included in the following order:</t>
  </si>
  <si>
    <t xml:space="preserve">     Rebates</t>
  </si>
  <si>
    <t>WIC PROGRAM -- REBATES BILLED</t>
  </si>
  <si>
    <t>This month's release provides data for October through September of FY 2008.  They are preliminary and</t>
  </si>
  <si>
    <t>are subject to revision.  Data as of March 08, 2013</t>
  </si>
  <si>
    <t>FISCAL YEAR 2008</t>
  </si>
  <si>
    <t>Data as of March 08, 2013</t>
  </si>
  <si>
    <t>Connecticut</t>
  </si>
  <si>
    <t>Maine</t>
  </si>
  <si>
    <t>Massachusetts</t>
  </si>
  <si>
    <t>New Hampshire</t>
  </si>
  <si>
    <t>New York</t>
  </si>
  <si>
    <t>Rhode Island</t>
  </si>
  <si>
    <t>Vermont</t>
  </si>
  <si>
    <t>Indian Township, ME</t>
  </si>
  <si>
    <t>Pleasant Point, ME</t>
  </si>
  <si>
    <t>Seneca Nation, NY</t>
  </si>
  <si>
    <t>Northeast Region</t>
  </si>
  <si>
    <t>Delaware</t>
  </si>
  <si>
    <t>District of Columbia</t>
  </si>
  <si>
    <t>Maryland</t>
  </si>
  <si>
    <t>New Jersey</t>
  </si>
  <si>
    <t>Pennsylvania</t>
  </si>
  <si>
    <t>Puerto Rico</t>
  </si>
  <si>
    <t>Virginia</t>
  </si>
  <si>
    <t>Virgin Islands</t>
  </si>
  <si>
    <t>West Virginia</t>
  </si>
  <si>
    <t>Mid-Atlantic Region</t>
  </si>
  <si>
    <t>Alabama</t>
  </si>
  <si>
    <t>Florida</t>
  </si>
  <si>
    <t>Georgia</t>
  </si>
  <si>
    <t>Kentucky</t>
  </si>
  <si>
    <t>Mississippi</t>
  </si>
  <si>
    <t>North Carolina</t>
  </si>
  <si>
    <t>South Carolina</t>
  </si>
  <si>
    <t>Tennessee</t>
  </si>
  <si>
    <t>Choctaw Indians, MS</t>
  </si>
  <si>
    <t>Eastern Cherokee, NC</t>
  </si>
  <si>
    <t>Southeast Region</t>
  </si>
  <si>
    <t>Illinois</t>
  </si>
  <si>
    <t>Indiana</t>
  </si>
  <si>
    <t>Michigan</t>
  </si>
  <si>
    <t>Minnesota</t>
  </si>
  <si>
    <t>Ohio</t>
  </si>
  <si>
    <t>Wisconsin</t>
  </si>
  <si>
    <t>Midwest Region</t>
  </si>
  <si>
    <t>Arkansas</t>
  </si>
  <si>
    <t>Louisiana</t>
  </si>
  <si>
    <t>New Mexico</t>
  </si>
  <si>
    <t>Oklahoma</t>
  </si>
  <si>
    <t>Texas</t>
  </si>
  <si>
    <t>Acoma, Canoncito &amp; Laguna, NM</t>
  </si>
  <si>
    <t>Eight Northern Pueblos, NM</t>
  </si>
  <si>
    <t>Five Sandoval Pueblos, NM</t>
  </si>
  <si>
    <t>Isleta Pueblo, NM</t>
  </si>
  <si>
    <t>San Felipe Pueblo, NM</t>
  </si>
  <si>
    <t>Santo Domingo Tribe, NM</t>
  </si>
  <si>
    <t>Zuni Pueblo, NM</t>
  </si>
  <si>
    <t>Cherokee Nation, OK</t>
  </si>
  <si>
    <t>Chickasaw Nation, OK</t>
  </si>
  <si>
    <t>Choctaw Nation, OK</t>
  </si>
  <si>
    <t>Citizen Potawatomi Nation, OK</t>
  </si>
  <si>
    <t>Inter-Tribal Council, OK</t>
  </si>
  <si>
    <t>Muscogee Creek Nation, OK</t>
  </si>
  <si>
    <t>Osage Tribal Council, OK</t>
  </si>
  <si>
    <t>Otoe-Missouria Tribe, OK</t>
  </si>
  <si>
    <t>Wichita, Caddo &amp; Delaware (WCD), OK</t>
  </si>
  <si>
    <t>Southwest Region</t>
  </si>
  <si>
    <t>Colorado</t>
  </si>
  <si>
    <t>Iowa</t>
  </si>
  <si>
    <t>Kansas</t>
  </si>
  <si>
    <t>Missouri</t>
  </si>
  <si>
    <t>Montana</t>
  </si>
  <si>
    <t>Nebraska</t>
  </si>
  <si>
    <t>North Dakota</t>
  </si>
  <si>
    <t>South Dakota</t>
  </si>
  <si>
    <t>Utah</t>
  </si>
  <si>
    <t>Wyoming</t>
  </si>
  <si>
    <t>Ute Mountain Ute Tribe, CO</t>
  </si>
  <si>
    <t>Omaha Sioux, NE</t>
  </si>
  <si>
    <t>Santee Sioux, NE</t>
  </si>
  <si>
    <t>Winnebago Tribe, NE</t>
  </si>
  <si>
    <t>Standing Rock Sioux Tribe, ND</t>
  </si>
  <si>
    <t>Three Affiliated Tribes, ND</t>
  </si>
  <si>
    <t>Cheyenne River Sioux, SD</t>
  </si>
  <si>
    <t>Rosebud Sioux, SD</t>
  </si>
  <si>
    <t>Northern Arapahoe, WY</t>
  </si>
  <si>
    <t>Shoshone Tribe, WY</t>
  </si>
  <si>
    <t>Mountain Plains</t>
  </si>
  <si>
    <t>Alaska</t>
  </si>
  <si>
    <t>American Samoa</t>
  </si>
  <si>
    <t>Arizona</t>
  </si>
  <si>
    <t>California</t>
  </si>
  <si>
    <t>Guam</t>
  </si>
  <si>
    <t>Hawaii</t>
  </si>
  <si>
    <t>Idaho</t>
  </si>
  <si>
    <t>Nevada</t>
  </si>
  <si>
    <t>Oregon</t>
  </si>
  <si>
    <t>Washington</t>
  </si>
  <si>
    <t>Northern Marianas</t>
  </si>
  <si>
    <t>Inter-Tribal Council, AZ</t>
  </si>
  <si>
    <t>Navajo Nation, AZ</t>
  </si>
  <si>
    <t>Inter-Tribal Council, NV</t>
  </si>
  <si>
    <t>Western Region</t>
  </si>
  <si>
    <t>TOTAL</t>
  </si>
  <si>
    <t>Cumulative Cost:
 October-September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</si>
</sst>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/d/yyyy\ h:mm\ AM/PM"/>
    <numFmt numFmtId="168" formatCode="[$-409]dddd\,\ mmmm\ dd\,\ yyyy"/>
    <numFmt numFmtId="169" formatCode="mmm\ yyyy"/>
    <numFmt numFmtId="170" formatCode="mmmm\ dd\,\ yyyy"/>
  </numFmts>
  <fonts count="42">
    <font>
      <sz val="10"/>
      <name val="Arial"/>
      <family val="0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Border="0">
      <alignment/>
      <protection/>
    </xf>
    <xf numFmtId="41" fontId="0" fillId="0" borderId="0" applyBorder="0">
      <alignment/>
      <protection/>
    </xf>
    <xf numFmtId="44" fontId="0" fillId="0" borderId="0" applyBorder="0">
      <alignment/>
      <protection/>
    </xf>
    <xf numFmtId="42" fontId="0" fillId="0" borderId="0" applyBorder="0">
      <alignment/>
      <protection/>
    </xf>
    <xf numFmtId="0" fontId="30" fillId="0" borderId="0" applyNumberFormat="0" applyFill="0" applyBorder="0" applyAlignment="0" applyProtection="0"/>
    <xf numFmtId="0" fontId="2" fillId="0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Border="0">
      <alignment/>
      <protection/>
    </xf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/>
    </xf>
    <xf numFmtId="4" fontId="6" fillId="0" borderId="0" xfId="0" applyNumberFormat="1" applyFont="1" applyAlignment="1">
      <alignment/>
    </xf>
    <xf numFmtId="0" fontId="5" fillId="0" borderId="10" xfId="0" applyNumberFormat="1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/>
    </xf>
    <xf numFmtId="3" fontId="5" fillId="0" borderId="0" xfId="0" applyNumberFormat="1" applyFont="1" applyBorder="1" applyAlignment="1" quotePrefix="1">
      <alignment horizontal="left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2" xfId="0" applyNumberFormat="1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/>
    </xf>
    <xf numFmtId="0" fontId="5" fillId="0" borderId="13" xfId="0" applyNumberFormat="1" applyFont="1" applyBorder="1" applyAlignment="1">
      <alignment horizontal="right" vertical="center" wrapText="1"/>
    </xf>
    <xf numFmtId="3" fontId="6" fillId="0" borderId="14" xfId="0" applyNumberFormat="1" applyFont="1" applyBorder="1" applyAlignment="1">
      <alignment horizontal="right"/>
    </xf>
    <xf numFmtId="0" fontId="5" fillId="0" borderId="15" xfId="0" applyFont="1" applyBorder="1" applyAlignment="1">
      <alignment horizontal="left" vertical="top"/>
    </xf>
    <xf numFmtId="3" fontId="5" fillId="0" borderId="16" xfId="0" applyNumberFormat="1" applyFont="1" applyBorder="1" applyAlignment="1">
      <alignment horizontal="right" vertical="top"/>
    </xf>
    <xf numFmtId="3" fontId="5" fillId="0" borderId="17" xfId="0" applyNumberFormat="1" applyFont="1" applyBorder="1" applyAlignment="1">
      <alignment horizontal="right"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169" fontId="5" fillId="0" borderId="13" xfId="0" applyNumberFormat="1" applyFont="1" applyBorder="1" applyAlignment="1">
      <alignment horizontal="right" vertical="center"/>
    </xf>
    <xf numFmtId="169" fontId="5" fillId="0" borderId="12" xfId="0" applyNumberFormat="1" applyFont="1" applyBorder="1" applyAlignment="1">
      <alignment horizontal="right" vertical="center"/>
    </xf>
    <xf numFmtId="170" fontId="6" fillId="0" borderId="0" xfId="0" applyNumberFormat="1" applyFont="1" applyAlignment="1">
      <alignment/>
    </xf>
    <xf numFmtId="0" fontId="5" fillId="0" borderId="18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left" vertical="top"/>
    </xf>
    <xf numFmtId="3" fontId="4" fillId="0" borderId="20" xfId="0" applyNumberFormat="1" applyFont="1" applyBorder="1" applyAlignment="1">
      <alignment horizontal="right" vertical="top"/>
    </xf>
    <xf numFmtId="3" fontId="4" fillId="0" borderId="21" xfId="0" applyNumberFormat="1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4" fillId="0" borderId="19" xfId="0" applyNumberFormat="1" applyFont="1" applyBorder="1" applyAlignment="1">
      <alignment horizontal="left" vertical="top"/>
    </xf>
    <xf numFmtId="3" fontId="4" fillId="0" borderId="20" xfId="0" applyNumberFormat="1" applyFont="1" applyBorder="1" applyAlignment="1">
      <alignment horizontal="right" vertical="top"/>
    </xf>
    <xf numFmtId="3" fontId="4" fillId="0" borderId="21" xfId="0" applyNumberFormat="1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4" fontId="5" fillId="0" borderId="0" xfId="0" applyNumberFormat="1" applyFont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right" vertical="center" wrapText="1"/>
    </xf>
    <xf numFmtId="4" fontId="6" fillId="0" borderId="14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5" fillId="0" borderId="17" xfId="0" applyNumberFormat="1" applyFont="1" applyBorder="1" applyAlignment="1">
      <alignment horizontal="right" vertical="top"/>
    </xf>
    <xf numFmtId="4" fontId="5" fillId="0" borderId="16" xfId="0" applyNumberFormat="1" applyFont="1" applyBorder="1" applyAlignment="1">
      <alignment horizontal="right" vertical="top"/>
    </xf>
    <xf numFmtId="4" fontId="4" fillId="0" borderId="20" xfId="0" applyNumberFormat="1" applyFont="1" applyBorder="1" applyAlignment="1">
      <alignment horizontal="right" vertical="top"/>
    </xf>
    <xf numFmtId="4" fontId="4" fillId="0" borderId="21" xfId="0" applyNumberFormat="1" applyFont="1" applyBorder="1" applyAlignment="1">
      <alignment horizontal="right" vertical="top"/>
    </xf>
    <xf numFmtId="4" fontId="6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3" fontId="5" fillId="0" borderId="15" xfId="0" applyNumberFormat="1" applyFont="1" applyBorder="1" applyAlignment="1">
      <alignment horizontal="right" vertical="top"/>
    </xf>
    <xf numFmtId="3" fontId="6" fillId="0" borderId="11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 horizontal="right" vertical="top"/>
    </xf>
    <xf numFmtId="3" fontId="4" fillId="0" borderId="19" xfId="0" applyNumberFormat="1" applyFont="1" applyBorder="1" applyAlignment="1">
      <alignment horizontal="right" vertical="top"/>
    </xf>
    <xf numFmtId="4" fontId="5" fillId="0" borderId="15" xfId="0" applyNumberFormat="1" applyFont="1" applyBorder="1" applyAlignment="1">
      <alignment horizontal="right" vertical="top"/>
    </xf>
    <xf numFmtId="4" fontId="6" fillId="0" borderId="11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right" vertical="top"/>
    </xf>
    <xf numFmtId="3" fontId="5" fillId="0" borderId="13" xfId="0" applyNumberFormat="1" applyFont="1" applyBorder="1" applyAlignment="1">
      <alignment horizontal="right" vertical="top"/>
    </xf>
    <xf numFmtId="3" fontId="5" fillId="0" borderId="12" xfId="0" applyNumberFormat="1" applyFont="1" applyBorder="1" applyAlignment="1">
      <alignment horizontal="right" vertical="top"/>
    </xf>
    <xf numFmtId="3" fontId="5" fillId="0" borderId="10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4" fontId="6" fillId="0" borderId="14" xfId="0" applyNumberFormat="1" applyFont="1" applyBorder="1" applyAlignment="1">
      <alignment/>
    </xf>
    <xf numFmtId="4" fontId="5" fillId="0" borderId="17" xfId="0" applyNumberFormat="1" applyFont="1" applyBorder="1" applyAlignment="1">
      <alignment horizontal="right" vertical="top"/>
    </xf>
    <xf numFmtId="4" fontId="5" fillId="0" borderId="13" xfId="0" applyNumberFormat="1" applyFont="1" applyBorder="1" applyAlignment="1">
      <alignment horizontal="right" vertical="top"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zoomScalePageLayoutView="0" workbookViewId="0" topLeftCell="A1">
      <selection activeCell="A1" sqref="A1:H1"/>
    </sheetView>
  </sheetViews>
  <sheetFormatPr defaultColWidth="9.140625" defaultRowHeight="12.75"/>
  <sheetData>
    <row r="1" spans="1:8" ht="12.75">
      <c r="A1" s="64" t="s">
        <v>13</v>
      </c>
      <c r="B1" s="64"/>
      <c r="C1" s="64"/>
      <c r="D1" s="64"/>
      <c r="E1" s="64"/>
      <c r="F1" s="64"/>
      <c r="G1" s="64"/>
      <c r="H1" s="64"/>
    </row>
    <row r="3" ht="12.75">
      <c r="A3" t="s">
        <v>14</v>
      </c>
    </row>
    <row r="4" ht="12.75">
      <c r="A4" t="s">
        <v>27</v>
      </c>
    </row>
    <row r="5" ht="12.75">
      <c r="A5" t="s">
        <v>28</v>
      </c>
    </row>
    <row r="7" ht="12.75">
      <c r="A7" t="s">
        <v>29</v>
      </c>
    </row>
    <row r="8" ht="12.75">
      <c r="A8" t="s">
        <v>15</v>
      </c>
    </row>
    <row r="9" ht="12.75">
      <c r="A9" t="s">
        <v>16</v>
      </c>
    </row>
    <row r="10" ht="12.75">
      <c r="A10" t="s">
        <v>17</v>
      </c>
    </row>
    <row r="11" ht="12.75">
      <c r="A11" t="s">
        <v>18</v>
      </c>
    </row>
    <row r="12" ht="12.75">
      <c r="A12" t="s">
        <v>19</v>
      </c>
    </row>
    <row r="13" ht="12.75">
      <c r="A13" t="s">
        <v>20</v>
      </c>
    </row>
    <row r="14" ht="12.75">
      <c r="A14" t="s">
        <v>21</v>
      </c>
    </row>
    <row r="15" ht="12.75">
      <c r="A15" t="s">
        <v>22</v>
      </c>
    </row>
    <row r="16" ht="12.75">
      <c r="A16" t="s">
        <v>23</v>
      </c>
    </row>
    <row r="17" ht="12.75">
      <c r="A17" t="s">
        <v>30</v>
      </c>
    </row>
    <row r="18" ht="12.75">
      <c r="A18" t="s">
        <v>24</v>
      </c>
    </row>
    <row r="20" ht="12.75">
      <c r="A20" t="s">
        <v>32</v>
      </c>
    </row>
    <row r="21" ht="12.75">
      <c r="A21" t="s">
        <v>33</v>
      </c>
    </row>
  </sheetData>
  <sheetProtection/>
  <mergeCells count="1">
    <mergeCell ref="A1:H1"/>
  </mergeCells>
  <printOptions/>
  <pageMargins left="0.5" right="0.5" top="0.5" bottom="0.5" header="0.5" footer="0.3"/>
  <pageSetup fitToHeight="1" fitToWidth="1" horizontalDpi="600" verticalDpi="600" orientation="landscape" r:id="rId1"/>
  <headerFooter alignWithMargins="0">
    <oddFooter>&amp;L&amp;6Source: National Data Bank, USDA/Food and Nutrition Service&amp;C&amp;6Page &amp;P of &amp;N&amp;R&amp;6Printed on: 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4.7109375" style="13" customWidth="1"/>
    <col min="2" max="13" width="11.7109375" style="3" customWidth="1"/>
    <col min="14" max="14" width="13.7109375" style="3" customWidth="1"/>
    <col min="15" max="16384" width="9.140625" style="3" customWidth="1"/>
  </cols>
  <sheetData>
    <row r="1" spans="1:13" ht="12" customHeight="1">
      <c r="A1" s="14" t="s">
        <v>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14" t="str">
        <f>'Pregnant Women Participating'!A2</f>
        <v>FISCAL YEAR 2008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" customHeight="1">
      <c r="A3" s="1" t="str">
        <f>'Pregnant Women Participating'!A3</f>
        <v>Data as of March 08, 2013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s="5" customFormat="1" ht="24" customHeight="1">
      <c r="A5" s="9" t="s">
        <v>0</v>
      </c>
      <c r="B5" s="24">
        <f>DATE(RIGHT(A2,4)-1,10,1)</f>
        <v>39356</v>
      </c>
      <c r="C5" s="25">
        <f>DATE(RIGHT(A2,4)-1,11,1)</f>
        <v>39387</v>
      </c>
      <c r="D5" s="25">
        <f>DATE(RIGHT(A2,4)-1,12,1)</f>
        <v>39417</v>
      </c>
      <c r="E5" s="25">
        <f>DATE(RIGHT(A2,4),1,1)</f>
        <v>39448</v>
      </c>
      <c r="F5" s="25">
        <f>DATE(RIGHT(A2,4),2,1)</f>
        <v>39479</v>
      </c>
      <c r="G5" s="25">
        <f>DATE(RIGHT(A2,4),3,1)</f>
        <v>39508</v>
      </c>
      <c r="H5" s="25">
        <f>DATE(RIGHT(A2,4),4,1)</f>
        <v>39539</v>
      </c>
      <c r="I5" s="25">
        <f>DATE(RIGHT(A2,4),5,1)</f>
        <v>39569</v>
      </c>
      <c r="J5" s="25">
        <f>DATE(RIGHT(A2,4),6,1)</f>
        <v>39600</v>
      </c>
      <c r="K5" s="25">
        <f>DATE(RIGHT(A2,4),7,1)</f>
        <v>39630</v>
      </c>
      <c r="L5" s="25">
        <f>DATE(RIGHT(A2,4),8,1)</f>
        <v>39661</v>
      </c>
      <c r="M5" s="25">
        <f>DATE(RIGHT(A2,4),9,1)</f>
        <v>39692</v>
      </c>
      <c r="N5" s="17" t="s">
        <v>26</v>
      </c>
    </row>
    <row r="6" spans="1:14" s="7" customFormat="1" ht="12" customHeight="1">
      <c r="A6" s="10" t="str">
        <f>'Pregnant Women Participating'!A6</f>
        <v>Connecticut</v>
      </c>
      <c r="B6" s="18">
        <v>2727300</v>
      </c>
      <c r="C6" s="16">
        <v>2655549</v>
      </c>
      <c r="D6" s="16">
        <v>2679158</v>
      </c>
      <c r="E6" s="16">
        <v>2770971</v>
      </c>
      <c r="F6" s="16">
        <v>2723607</v>
      </c>
      <c r="G6" s="16">
        <v>2819288</v>
      </c>
      <c r="H6" s="16">
        <v>2862559</v>
      </c>
      <c r="I6" s="16">
        <v>2910056</v>
      </c>
      <c r="J6" s="16">
        <v>2890785</v>
      </c>
      <c r="K6" s="16">
        <v>2976476</v>
      </c>
      <c r="L6" s="16">
        <v>2969955</v>
      </c>
      <c r="M6" s="51">
        <v>3107261</v>
      </c>
      <c r="N6" s="18">
        <f aca="true" t="shared" si="0" ref="N6:N37">IF(SUM(B6:M6)&gt;0,SUM(B6:M6)," ")</f>
        <v>34092965</v>
      </c>
    </row>
    <row r="7" spans="1:14" s="7" customFormat="1" ht="12" customHeight="1">
      <c r="A7" s="10" t="str">
        <f>'Pregnant Women Participating'!A7</f>
        <v>Maine</v>
      </c>
      <c r="B7" s="18">
        <v>1006862</v>
      </c>
      <c r="C7" s="16">
        <v>1022885</v>
      </c>
      <c r="D7" s="16">
        <v>1050127</v>
      </c>
      <c r="E7" s="16">
        <v>1051440</v>
      </c>
      <c r="F7" s="16">
        <v>1060678</v>
      </c>
      <c r="G7" s="16">
        <v>1043480</v>
      </c>
      <c r="H7" s="16">
        <v>1009082</v>
      </c>
      <c r="I7" s="16">
        <v>999833</v>
      </c>
      <c r="J7" s="16">
        <v>1035161</v>
      </c>
      <c r="K7" s="16">
        <v>1017690</v>
      </c>
      <c r="L7" s="16">
        <v>1099900</v>
      </c>
      <c r="M7" s="51">
        <v>1054783</v>
      </c>
      <c r="N7" s="18">
        <f t="shared" si="0"/>
        <v>12451921</v>
      </c>
    </row>
    <row r="8" spans="1:14" s="7" customFormat="1" ht="12" customHeight="1">
      <c r="A8" s="10" t="str">
        <f>'Pregnant Women Participating'!A8</f>
        <v>Massachusetts</v>
      </c>
      <c r="B8" s="18">
        <v>5204466</v>
      </c>
      <c r="C8" s="16">
        <v>5138475</v>
      </c>
      <c r="D8" s="16">
        <v>5006659</v>
      </c>
      <c r="E8" s="16">
        <v>5121751</v>
      </c>
      <c r="F8" s="16">
        <v>4943768</v>
      </c>
      <c r="G8" s="16">
        <v>5076640</v>
      </c>
      <c r="H8" s="16">
        <v>5070047</v>
      </c>
      <c r="I8" s="16">
        <v>5085296</v>
      </c>
      <c r="J8" s="16">
        <v>5092828</v>
      </c>
      <c r="K8" s="16">
        <v>5258960</v>
      </c>
      <c r="L8" s="16">
        <v>5327567</v>
      </c>
      <c r="M8" s="51">
        <v>5439638</v>
      </c>
      <c r="N8" s="18">
        <f t="shared" si="0"/>
        <v>61766095</v>
      </c>
    </row>
    <row r="9" spans="1:14" s="7" customFormat="1" ht="12" customHeight="1">
      <c r="A9" s="10" t="str">
        <f>'Pregnant Women Participating'!A9</f>
        <v>New Hampshire</v>
      </c>
      <c r="B9" s="18">
        <v>721413</v>
      </c>
      <c r="C9" s="16">
        <v>713467</v>
      </c>
      <c r="D9" s="16">
        <v>705588</v>
      </c>
      <c r="E9" s="16">
        <v>750196</v>
      </c>
      <c r="F9" s="16">
        <v>729292</v>
      </c>
      <c r="G9" s="16">
        <v>764699</v>
      </c>
      <c r="H9" s="16">
        <v>741293</v>
      </c>
      <c r="I9" s="16">
        <v>742283</v>
      </c>
      <c r="J9" s="16">
        <v>748864</v>
      </c>
      <c r="K9" s="16">
        <v>769189</v>
      </c>
      <c r="L9" s="16">
        <v>785953</v>
      </c>
      <c r="M9" s="51">
        <v>805697</v>
      </c>
      <c r="N9" s="18">
        <f t="shared" si="0"/>
        <v>8977934</v>
      </c>
    </row>
    <row r="10" spans="1:14" s="7" customFormat="1" ht="12" customHeight="1">
      <c r="A10" s="10" t="str">
        <f>'Pregnant Women Participating'!A10</f>
        <v>New York</v>
      </c>
      <c r="B10" s="18">
        <v>24816060</v>
      </c>
      <c r="C10" s="16">
        <v>24814189</v>
      </c>
      <c r="D10" s="16">
        <v>24537958</v>
      </c>
      <c r="E10" s="16">
        <v>24342375</v>
      </c>
      <c r="F10" s="16">
        <v>23546640</v>
      </c>
      <c r="G10" s="16">
        <v>23353130</v>
      </c>
      <c r="H10" s="16">
        <v>23825167</v>
      </c>
      <c r="I10" s="16">
        <v>23630084</v>
      </c>
      <c r="J10" s="16">
        <v>24250051</v>
      </c>
      <c r="K10" s="16">
        <v>24686629</v>
      </c>
      <c r="L10" s="16">
        <v>25023772</v>
      </c>
      <c r="M10" s="51">
        <v>25416244</v>
      </c>
      <c r="N10" s="18">
        <f t="shared" si="0"/>
        <v>292242299</v>
      </c>
    </row>
    <row r="11" spans="1:14" s="7" customFormat="1" ht="12" customHeight="1">
      <c r="A11" s="10" t="str">
        <f>'Pregnant Women Participating'!A11</f>
        <v>Rhode Island</v>
      </c>
      <c r="B11" s="18">
        <v>1124031</v>
      </c>
      <c r="C11" s="16">
        <v>1092666</v>
      </c>
      <c r="D11" s="16">
        <v>1076540</v>
      </c>
      <c r="E11" s="16">
        <v>1107743</v>
      </c>
      <c r="F11" s="16">
        <v>1079554</v>
      </c>
      <c r="G11" s="16">
        <v>1111323</v>
      </c>
      <c r="H11" s="16">
        <v>1127013</v>
      </c>
      <c r="I11" s="16">
        <v>1133254</v>
      </c>
      <c r="J11" s="16">
        <v>1132141</v>
      </c>
      <c r="K11" s="16">
        <v>1158450</v>
      </c>
      <c r="L11" s="16">
        <v>1156156</v>
      </c>
      <c r="M11" s="51">
        <v>1170794</v>
      </c>
      <c r="N11" s="18">
        <f t="shared" si="0"/>
        <v>13469665</v>
      </c>
    </row>
    <row r="12" spans="1:14" s="7" customFormat="1" ht="12" customHeight="1">
      <c r="A12" s="10" t="str">
        <f>'Pregnant Women Participating'!A12</f>
        <v>Vermont</v>
      </c>
      <c r="B12" s="18">
        <v>786955</v>
      </c>
      <c r="C12" s="16">
        <v>792970</v>
      </c>
      <c r="D12" s="16">
        <v>794778</v>
      </c>
      <c r="E12" s="16">
        <v>819457</v>
      </c>
      <c r="F12" s="16">
        <v>798384</v>
      </c>
      <c r="G12" s="16">
        <v>807915</v>
      </c>
      <c r="H12" s="16">
        <v>802092</v>
      </c>
      <c r="I12" s="16">
        <v>796842</v>
      </c>
      <c r="J12" s="16">
        <v>792473</v>
      </c>
      <c r="K12" s="16">
        <v>828146</v>
      </c>
      <c r="L12" s="16">
        <v>805108</v>
      </c>
      <c r="M12" s="51">
        <v>820699</v>
      </c>
      <c r="N12" s="18">
        <f t="shared" si="0"/>
        <v>9645819</v>
      </c>
    </row>
    <row r="13" spans="1:14" s="7" customFormat="1" ht="12" customHeight="1">
      <c r="A13" s="10" t="str">
        <f>'Pregnant Women Participating'!A13</f>
        <v>Indian Township, ME</v>
      </c>
      <c r="B13" s="18">
        <v>4708</v>
      </c>
      <c r="C13" s="16">
        <v>4709</v>
      </c>
      <c r="D13" s="16">
        <v>4708</v>
      </c>
      <c r="E13" s="16">
        <v>4709</v>
      </c>
      <c r="F13" s="16">
        <v>4708</v>
      </c>
      <c r="G13" s="16">
        <v>4709</v>
      </c>
      <c r="H13" s="16">
        <v>4708</v>
      </c>
      <c r="I13" s="16">
        <v>4709</v>
      </c>
      <c r="J13" s="16">
        <v>4708</v>
      </c>
      <c r="K13" s="16">
        <v>4708</v>
      </c>
      <c r="L13" s="16">
        <v>4708</v>
      </c>
      <c r="M13" s="51">
        <v>4708</v>
      </c>
      <c r="N13" s="18">
        <f t="shared" si="0"/>
        <v>56500</v>
      </c>
    </row>
    <row r="14" spans="1:14" s="7" customFormat="1" ht="12" customHeight="1">
      <c r="A14" s="10" t="str">
        <f>'Pregnant Women Participating'!A14</f>
        <v>Pleasant Point, ME</v>
      </c>
      <c r="B14" s="18">
        <v>5489</v>
      </c>
      <c r="C14" s="16">
        <v>4627</v>
      </c>
      <c r="D14" s="16">
        <v>5438</v>
      </c>
      <c r="E14" s="16">
        <v>5534</v>
      </c>
      <c r="F14" s="16">
        <v>5465</v>
      </c>
      <c r="G14" s="16">
        <v>5415</v>
      </c>
      <c r="H14" s="16">
        <v>6070</v>
      </c>
      <c r="I14" s="16">
        <v>5590</v>
      </c>
      <c r="J14" s="16">
        <v>6339</v>
      </c>
      <c r="K14" s="16">
        <v>5645</v>
      </c>
      <c r="L14" s="16">
        <v>5428</v>
      </c>
      <c r="M14" s="51">
        <v>4888</v>
      </c>
      <c r="N14" s="18">
        <f t="shared" si="0"/>
        <v>65928</v>
      </c>
    </row>
    <row r="15" spans="1:14" s="7" customFormat="1" ht="12" customHeight="1">
      <c r="A15" s="10" t="str">
        <f>'Pregnant Women Participating'!A15</f>
        <v>Seneca Nation, NY</v>
      </c>
      <c r="B15" s="18">
        <v>4234</v>
      </c>
      <c r="C15" s="16">
        <v>4397</v>
      </c>
      <c r="D15" s="16">
        <v>4181</v>
      </c>
      <c r="E15" s="16">
        <v>4588</v>
      </c>
      <c r="F15" s="16">
        <v>3868</v>
      </c>
      <c r="G15" s="16">
        <v>2873</v>
      </c>
      <c r="H15" s="16">
        <v>4290</v>
      </c>
      <c r="I15" s="16">
        <v>4011</v>
      </c>
      <c r="J15" s="16">
        <v>4462</v>
      </c>
      <c r="K15" s="16">
        <v>5009</v>
      </c>
      <c r="L15" s="16">
        <v>5522</v>
      </c>
      <c r="M15" s="51">
        <v>6955</v>
      </c>
      <c r="N15" s="18">
        <f t="shared" si="0"/>
        <v>54390</v>
      </c>
    </row>
    <row r="16" spans="1:14" s="22" customFormat="1" ht="24.75" customHeight="1">
      <c r="A16" s="19" t="str">
        <f>'Pregnant Women Participating'!A16</f>
        <v>Northeast Region</v>
      </c>
      <c r="B16" s="21">
        <v>36401518</v>
      </c>
      <c r="C16" s="20">
        <v>36243934</v>
      </c>
      <c r="D16" s="20">
        <v>35865135</v>
      </c>
      <c r="E16" s="20">
        <v>35978764</v>
      </c>
      <c r="F16" s="20">
        <v>34895964</v>
      </c>
      <c r="G16" s="20">
        <v>34989472</v>
      </c>
      <c r="H16" s="20">
        <v>35452321</v>
      </c>
      <c r="I16" s="20">
        <v>35311958</v>
      </c>
      <c r="J16" s="20">
        <v>35957812</v>
      </c>
      <c r="K16" s="20">
        <v>36710902</v>
      </c>
      <c r="L16" s="20">
        <v>37184069</v>
      </c>
      <c r="M16" s="50">
        <v>37831667</v>
      </c>
      <c r="N16" s="21">
        <f t="shared" si="0"/>
        <v>432823516</v>
      </c>
    </row>
    <row r="17" spans="1:14" ht="12" customHeight="1">
      <c r="A17" s="10" t="str">
        <f>'Pregnant Women Participating'!A17</f>
        <v>Delaware</v>
      </c>
      <c r="B17" s="18">
        <v>818918</v>
      </c>
      <c r="C17" s="16">
        <v>828181</v>
      </c>
      <c r="D17" s="16">
        <v>849227</v>
      </c>
      <c r="E17" s="16">
        <v>824212</v>
      </c>
      <c r="F17" s="16">
        <v>857339</v>
      </c>
      <c r="G17" s="16">
        <v>877637</v>
      </c>
      <c r="H17" s="16">
        <v>891774</v>
      </c>
      <c r="I17" s="16">
        <v>886452</v>
      </c>
      <c r="J17" s="16">
        <v>916444</v>
      </c>
      <c r="K17" s="16">
        <v>897851</v>
      </c>
      <c r="L17" s="16">
        <v>921839</v>
      </c>
      <c r="M17" s="51">
        <v>944363</v>
      </c>
      <c r="N17" s="18">
        <f t="shared" si="0"/>
        <v>10514237</v>
      </c>
    </row>
    <row r="18" spans="1:14" ht="12" customHeight="1">
      <c r="A18" s="10" t="str">
        <f>'Pregnant Women Participating'!A18</f>
        <v>District of Columbia</v>
      </c>
      <c r="B18" s="18">
        <v>720325</v>
      </c>
      <c r="C18" s="16">
        <v>715461</v>
      </c>
      <c r="D18" s="16">
        <v>705910</v>
      </c>
      <c r="E18" s="16">
        <v>709957</v>
      </c>
      <c r="F18" s="16">
        <v>692710</v>
      </c>
      <c r="G18" s="16">
        <v>733027</v>
      </c>
      <c r="H18" s="16">
        <v>740412</v>
      </c>
      <c r="I18" s="16">
        <v>730416</v>
      </c>
      <c r="J18" s="16">
        <v>762321</v>
      </c>
      <c r="K18" s="16">
        <v>802823</v>
      </c>
      <c r="L18" s="16">
        <v>790961</v>
      </c>
      <c r="M18" s="51">
        <v>785415</v>
      </c>
      <c r="N18" s="18">
        <f t="shared" si="0"/>
        <v>8889738</v>
      </c>
    </row>
    <row r="19" spans="1:14" ht="12" customHeight="1">
      <c r="A19" s="10" t="str">
        <f>'Pregnant Women Participating'!A19</f>
        <v>Maryland</v>
      </c>
      <c r="B19" s="18">
        <v>5095809</v>
      </c>
      <c r="C19" s="16">
        <v>5250766</v>
      </c>
      <c r="D19" s="16">
        <v>5211666</v>
      </c>
      <c r="E19" s="16">
        <v>5248918</v>
      </c>
      <c r="F19" s="16">
        <v>5445791</v>
      </c>
      <c r="G19" s="16">
        <v>5467278</v>
      </c>
      <c r="H19" s="16">
        <v>5586055</v>
      </c>
      <c r="I19" s="16">
        <v>5650888</v>
      </c>
      <c r="J19" s="16">
        <v>5789450</v>
      </c>
      <c r="K19" s="16">
        <v>5883756</v>
      </c>
      <c r="L19" s="16">
        <v>6107499</v>
      </c>
      <c r="M19" s="51">
        <v>6081190</v>
      </c>
      <c r="N19" s="18">
        <f t="shared" si="0"/>
        <v>66819066</v>
      </c>
    </row>
    <row r="20" spans="1:14" ht="12" customHeight="1">
      <c r="A20" s="10" t="str">
        <f>'Pregnant Women Participating'!A20</f>
        <v>New Jersey</v>
      </c>
      <c r="B20" s="18">
        <v>7051571</v>
      </c>
      <c r="C20" s="16">
        <v>6919906</v>
      </c>
      <c r="D20" s="16">
        <v>6995996</v>
      </c>
      <c r="E20" s="16">
        <v>7147973</v>
      </c>
      <c r="F20" s="16">
        <v>7050289</v>
      </c>
      <c r="G20" s="16">
        <v>7196601</v>
      </c>
      <c r="H20" s="16">
        <v>7230238</v>
      </c>
      <c r="I20" s="16">
        <v>7266464</v>
      </c>
      <c r="J20" s="16">
        <v>7457832</v>
      </c>
      <c r="K20" s="16">
        <v>7644384</v>
      </c>
      <c r="L20" s="16">
        <v>7788439</v>
      </c>
      <c r="M20" s="51">
        <v>7874692</v>
      </c>
      <c r="N20" s="18">
        <f t="shared" si="0"/>
        <v>87624385</v>
      </c>
    </row>
    <row r="21" spans="1:14" ht="12" customHeight="1">
      <c r="A21" s="10" t="str">
        <f>'Pregnant Women Participating'!A21</f>
        <v>Pennsylvania</v>
      </c>
      <c r="B21" s="18">
        <v>9870806</v>
      </c>
      <c r="C21" s="16">
        <v>9896855</v>
      </c>
      <c r="D21" s="16">
        <v>9748081</v>
      </c>
      <c r="E21" s="16">
        <v>10003404</v>
      </c>
      <c r="F21" s="16">
        <v>9867213</v>
      </c>
      <c r="G21" s="16">
        <v>9871723</v>
      </c>
      <c r="H21" s="16">
        <v>10137760</v>
      </c>
      <c r="I21" s="16">
        <v>10033783</v>
      </c>
      <c r="J21" s="16">
        <v>10461954</v>
      </c>
      <c r="K21" s="16">
        <v>10566226</v>
      </c>
      <c r="L21" s="16">
        <v>10469900</v>
      </c>
      <c r="M21" s="51">
        <v>10805044</v>
      </c>
      <c r="N21" s="18">
        <f t="shared" si="0"/>
        <v>121732749</v>
      </c>
    </row>
    <row r="22" spans="1:14" ht="12" customHeight="1">
      <c r="A22" s="10" t="str">
        <f>'Pregnant Women Participating'!A22</f>
        <v>Puerto Rico</v>
      </c>
      <c r="B22" s="18">
        <v>14216305</v>
      </c>
      <c r="C22" s="16">
        <v>14310970</v>
      </c>
      <c r="D22" s="16">
        <v>14113025</v>
      </c>
      <c r="E22" s="16">
        <v>14530072</v>
      </c>
      <c r="F22" s="16">
        <v>14684818</v>
      </c>
      <c r="G22" s="16">
        <v>14797950</v>
      </c>
      <c r="H22" s="16">
        <v>15238818</v>
      </c>
      <c r="I22" s="16">
        <v>15442946</v>
      </c>
      <c r="J22" s="16">
        <v>15767919</v>
      </c>
      <c r="K22" s="16">
        <v>15774157</v>
      </c>
      <c r="L22" s="16">
        <v>16109190</v>
      </c>
      <c r="M22" s="51">
        <v>16477100</v>
      </c>
      <c r="N22" s="18">
        <f t="shared" si="0"/>
        <v>181463270</v>
      </c>
    </row>
    <row r="23" spans="1:14" ht="12" customHeight="1">
      <c r="A23" s="10" t="str">
        <f>'Pregnant Women Participating'!A23</f>
        <v>Virginia</v>
      </c>
      <c r="B23" s="18">
        <v>4940089</v>
      </c>
      <c r="C23" s="16">
        <v>4942903</v>
      </c>
      <c r="D23" s="16">
        <v>4952358</v>
      </c>
      <c r="E23" s="16">
        <v>4958806</v>
      </c>
      <c r="F23" s="16">
        <v>4980933</v>
      </c>
      <c r="G23" s="16">
        <v>5114608</v>
      </c>
      <c r="H23" s="16">
        <v>5130110</v>
      </c>
      <c r="I23" s="16">
        <v>5203763</v>
      </c>
      <c r="J23" s="16">
        <v>5364144</v>
      </c>
      <c r="K23" s="16">
        <v>5512178</v>
      </c>
      <c r="L23" s="16">
        <v>5752541</v>
      </c>
      <c r="M23" s="51">
        <v>5685590</v>
      </c>
      <c r="N23" s="18">
        <f t="shared" si="0"/>
        <v>62538023</v>
      </c>
    </row>
    <row r="24" spans="1:14" ht="12" customHeight="1">
      <c r="A24" s="10" t="str">
        <f>'Pregnant Women Participating'!A24</f>
        <v>Virgin Islands</v>
      </c>
      <c r="B24" s="18">
        <v>340676</v>
      </c>
      <c r="C24" s="16">
        <v>378263</v>
      </c>
      <c r="D24" s="16">
        <v>384061</v>
      </c>
      <c r="E24" s="16">
        <v>387905</v>
      </c>
      <c r="F24" s="16">
        <v>402359</v>
      </c>
      <c r="G24" s="16">
        <v>402498</v>
      </c>
      <c r="H24" s="16">
        <v>420157</v>
      </c>
      <c r="I24" s="16">
        <v>435873</v>
      </c>
      <c r="J24" s="16">
        <v>445551</v>
      </c>
      <c r="K24" s="16">
        <v>457213</v>
      </c>
      <c r="L24" s="16">
        <v>460007</v>
      </c>
      <c r="M24" s="51">
        <v>458164</v>
      </c>
      <c r="N24" s="18">
        <f t="shared" si="0"/>
        <v>4972727</v>
      </c>
    </row>
    <row r="25" spans="1:14" ht="12" customHeight="1">
      <c r="A25" s="10" t="str">
        <f>'Pregnant Women Participating'!A25</f>
        <v>West Virginia</v>
      </c>
      <c r="B25" s="18">
        <v>2106489</v>
      </c>
      <c r="C25" s="16">
        <v>2152906</v>
      </c>
      <c r="D25" s="16">
        <v>2112274</v>
      </c>
      <c r="E25" s="16">
        <v>2160711</v>
      </c>
      <c r="F25" s="16">
        <v>2144525</v>
      </c>
      <c r="G25" s="16">
        <v>2210213</v>
      </c>
      <c r="H25" s="16">
        <v>2258977</v>
      </c>
      <c r="I25" s="16">
        <v>2228343</v>
      </c>
      <c r="J25" s="16">
        <v>2258690</v>
      </c>
      <c r="K25" s="16">
        <v>2295978</v>
      </c>
      <c r="L25" s="16">
        <v>2325178</v>
      </c>
      <c r="M25" s="51">
        <v>2344125</v>
      </c>
      <c r="N25" s="18">
        <f t="shared" si="0"/>
        <v>26598409</v>
      </c>
    </row>
    <row r="26" spans="1:14" s="23" customFormat="1" ht="24.75" customHeight="1">
      <c r="A26" s="19" t="str">
        <f>'Pregnant Women Participating'!A26</f>
        <v>Mid-Atlantic Region</v>
      </c>
      <c r="B26" s="21">
        <v>45160988</v>
      </c>
      <c r="C26" s="20">
        <v>45396211</v>
      </c>
      <c r="D26" s="20">
        <v>45072598</v>
      </c>
      <c r="E26" s="20">
        <v>45971958</v>
      </c>
      <c r="F26" s="20">
        <v>46125977</v>
      </c>
      <c r="G26" s="20">
        <v>46671535</v>
      </c>
      <c r="H26" s="20">
        <v>47634301</v>
      </c>
      <c r="I26" s="20">
        <v>47878928</v>
      </c>
      <c r="J26" s="20">
        <v>49224305</v>
      </c>
      <c r="K26" s="20">
        <v>49834566</v>
      </c>
      <c r="L26" s="20">
        <v>50725554</v>
      </c>
      <c r="M26" s="50">
        <v>51455683</v>
      </c>
      <c r="N26" s="21">
        <f t="shared" si="0"/>
        <v>571152604</v>
      </c>
    </row>
    <row r="27" spans="1:14" ht="12" customHeight="1">
      <c r="A27" s="10" t="str">
        <f>'Pregnant Women Participating'!A27</f>
        <v>Alabama</v>
      </c>
      <c r="B27" s="18">
        <v>7198203</v>
      </c>
      <c r="C27" s="16">
        <v>7092221</v>
      </c>
      <c r="D27" s="16">
        <v>6948360</v>
      </c>
      <c r="E27" s="16">
        <v>7233105</v>
      </c>
      <c r="F27" s="16">
        <v>7147742</v>
      </c>
      <c r="G27" s="16">
        <v>7083845</v>
      </c>
      <c r="H27" s="16">
        <v>6509705</v>
      </c>
      <c r="I27" s="16">
        <v>6379503</v>
      </c>
      <c r="J27" s="16">
        <v>6542799</v>
      </c>
      <c r="K27" s="16">
        <v>6768880</v>
      </c>
      <c r="L27" s="16">
        <v>6576335</v>
      </c>
      <c r="M27" s="51">
        <v>6649198</v>
      </c>
      <c r="N27" s="18">
        <f t="shared" si="0"/>
        <v>82129896</v>
      </c>
    </row>
    <row r="28" spans="1:14" ht="12" customHeight="1">
      <c r="A28" s="10" t="str">
        <f>'Pregnant Women Participating'!A28</f>
        <v>Florida</v>
      </c>
      <c r="B28" s="18">
        <v>20049484</v>
      </c>
      <c r="C28" s="16">
        <v>20096762</v>
      </c>
      <c r="D28" s="16">
        <v>20309858</v>
      </c>
      <c r="E28" s="16">
        <v>20459828</v>
      </c>
      <c r="F28" s="16">
        <v>20762340</v>
      </c>
      <c r="G28" s="16">
        <v>20925992</v>
      </c>
      <c r="H28" s="16">
        <v>21619805</v>
      </c>
      <c r="I28" s="16">
        <v>21814485</v>
      </c>
      <c r="J28" s="16">
        <v>22718700</v>
      </c>
      <c r="K28" s="16">
        <v>23323953</v>
      </c>
      <c r="L28" s="16">
        <v>23168110</v>
      </c>
      <c r="M28" s="51">
        <v>23613434</v>
      </c>
      <c r="N28" s="18">
        <f t="shared" si="0"/>
        <v>258862751</v>
      </c>
    </row>
    <row r="29" spans="1:14" ht="12" customHeight="1">
      <c r="A29" s="10" t="str">
        <f>'Pregnant Women Participating'!A29</f>
        <v>Georgia</v>
      </c>
      <c r="B29" s="18">
        <v>13346479</v>
      </c>
      <c r="C29" s="16">
        <v>13787524</v>
      </c>
      <c r="D29" s="16">
        <v>13458206</v>
      </c>
      <c r="E29" s="16">
        <v>13989160</v>
      </c>
      <c r="F29" s="16">
        <v>14355311</v>
      </c>
      <c r="G29" s="16">
        <v>14668856</v>
      </c>
      <c r="H29" s="16">
        <v>14780846</v>
      </c>
      <c r="I29" s="16">
        <v>15018432</v>
      </c>
      <c r="J29" s="16">
        <v>15418444</v>
      </c>
      <c r="K29" s="16">
        <v>15708181</v>
      </c>
      <c r="L29" s="16">
        <v>15868950</v>
      </c>
      <c r="M29" s="51">
        <v>16102669</v>
      </c>
      <c r="N29" s="18">
        <f t="shared" si="0"/>
        <v>176503058</v>
      </c>
    </row>
    <row r="30" spans="1:14" ht="12" customHeight="1">
      <c r="A30" s="10" t="str">
        <f>'Pregnant Women Participating'!A30</f>
        <v>Georgia</v>
      </c>
      <c r="B30" s="18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51"/>
      <c r="N30" s="18" t="str">
        <f t="shared" si="0"/>
        <v> </v>
      </c>
    </row>
    <row r="31" spans="1:14" ht="12" customHeight="1">
      <c r="A31" s="10" t="str">
        <f>'Pregnant Women Participating'!A31</f>
        <v>Georgia</v>
      </c>
      <c r="B31" s="18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51"/>
      <c r="N31" s="18" t="str">
        <f t="shared" si="0"/>
        <v> </v>
      </c>
    </row>
    <row r="32" spans="1:14" ht="12" customHeight="1">
      <c r="A32" s="10" t="str">
        <f>'Pregnant Women Participating'!A32</f>
        <v>Kentucky</v>
      </c>
      <c r="B32" s="18">
        <v>6233730</v>
      </c>
      <c r="C32" s="16">
        <v>6115188</v>
      </c>
      <c r="D32" s="16">
        <v>6052142</v>
      </c>
      <c r="E32" s="16">
        <v>6060185</v>
      </c>
      <c r="F32" s="16">
        <v>5937082</v>
      </c>
      <c r="G32" s="16">
        <v>6020509</v>
      </c>
      <c r="H32" s="16">
        <v>6030279</v>
      </c>
      <c r="I32" s="16">
        <v>6033220</v>
      </c>
      <c r="J32" s="16">
        <v>6197537</v>
      </c>
      <c r="K32" s="16">
        <v>6253112</v>
      </c>
      <c r="L32" s="16">
        <v>6295607</v>
      </c>
      <c r="M32" s="51">
        <v>6285508</v>
      </c>
      <c r="N32" s="18">
        <f t="shared" si="0"/>
        <v>73514099</v>
      </c>
    </row>
    <row r="33" spans="1:14" ht="12" customHeight="1">
      <c r="A33" s="10" t="str">
        <f>'Pregnant Women Participating'!A33</f>
        <v>Mississippi</v>
      </c>
      <c r="B33" s="18">
        <v>5133262</v>
      </c>
      <c r="C33" s="16">
        <v>4728448</v>
      </c>
      <c r="D33" s="16">
        <v>4164882</v>
      </c>
      <c r="E33" s="16">
        <v>4804973</v>
      </c>
      <c r="F33" s="16">
        <v>4936175</v>
      </c>
      <c r="G33" s="16">
        <v>4865595</v>
      </c>
      <c r="H33" s="16">
        <v>5055868</v>
      </c>
      <c r="I33" s="16">
        <v>5681981</v>
      </c>
      <c r="J33" s="16">
        <v>4734532</v>
      </c>
      <c r="K33" s="16">
        <v>5956354</v>
      </c>
      <c r="L33" s="16">
        <v>5517824</v>
      </c>
      <c r="M33" s="51">
        <v>6757862</v>
      </c>
      <c r="N33" s="18">
        <f t="shared" si="0"/>
        <v>62337756</v>
      </c>
    </row>
    <row r="34" spans="1:14" ht="12" customHeight="1">
      <c r="A34" s="10" t="str">
        <f>'Pregnant Women Participating'!A34</f>
        <v>North Carolina</v>
      </c>
      <c r="B34" s="18">
        <v>10522063</v>
      </c>
      <c r="C34" s="16">
        <v>10762637</v>
      </c>
      <c r="D34" s="16">
        <v>10673775</v>
      </c>
      <c r="E34" s="16">
        <v>10909119</v>
      </c>
      <c r="F34" s="16">
        <v>11078688</v>
      </c>
      <c r="G34" s="16">
        <v>11134394</v>
      </c>
      <c r="H34" s="16">
        <v>11482359</v>
      </c>
      <c r="I34" s="16">
        <v>11233128</v>
      </c>
      <c r="J34" s="16">
        <v>11867811</v>
      </c>
      <c r="K34" s="16">
        <v>12026021</v>
      </c>
      <c r="L34" s="16">
        <v>12111171</v>
      </c>
      <c r="M34" s="51">
        <v>12289961</v>
      </c>
      <c r="N34" s="18">
        <f t="shared" si="0"/>
        <v>136091127</v>
      </c>
    </row>
    <row r="35" spans="1:14" ht="12" customHeight="1">
      <c r="A35" s="10" t="str">
        <f>'Pregnant Women Participating'!A35</f>
        <v>South Carolina</v>
      </c>
      <c r="B35" s="18">
        <v>5459030</v>
      </c>
      <c r="C35" s="16">
        <v>5610185</v>
      </c>
      <c r="D35" s="16">
        <v>5540488</v>
      </c>
      <c r="E35" s="16">
        <v>5585739</v>
      </c>
      <c r="F35" s="16">
        <v>5832716</v>
      </c>
      <c r="G35" s="16">
        <v>5839957</v>
      </c>
      <c r="H35" s="16">
        <v>6041130</v>
      </c>
      <c r="I35" s="16">
        <v>5986468</v>
      </c>
      <c r="J35" s="16">
        <v>6240604</v>
      </c>
      <c r="K35" s="16">
        <v>6313638</v>
      </c>
      <c r="L35" s="16">
        <v>6449325</v>
      </c>
      <c r="M35" s="51">
        <v>6601369</v>
      </c>
      <c r="N35" s="18">
        <f t="shared" si="0"/>
        <v>71500649</v>
      </c>
    </row>
    <row r="36" spans="1:14" ht="12" customHeight="1">
      <c r="A36" s="10" t="str">
        <f>'Pregnant Women Participating'!A36</f>
        <v>Tennessee</v>
      </c>
      <c r="B36" s="18">
        <v>8135760</v>
      </c>
      <c r="C36" s="16">
        <v>8118079</v>
      </c>
      <c r="D36" s="16">
        <v>7946113</v>
      </c>
      <c r="E36" s="16">
        <v>7478727</v>
      </c>
      <c r="F36" s="16">
        <v>7011177</v>
      </c>
      <c r="G36" s="16">
        <v>6949409</v>
      </c>
      <c r="H36" s="16">
        <v>6991692</v>
      </c>
      <c r="I36" s="16">
        <v>6925215</v>
      </c>
      <c r="J36" s="16">
        <v>6944799</v>
      </c>
      <c r="K36" s="16">
        <v>7077830</v>
      </c>
      <c r="L36" s="16">
        <v>7149813</v>
      </c>
      <c r="M36" s="51">
        <v>7228864</v>
      </c>
      <c r="N36" s="18">
        <f t="shared" si="0"/>
        <v>87957478</v>
      </c>
    </row>
    <row r="37" spans="1:14" ht="12" customHeight="1">
      <c r="A37" s="10" t="str">
        <f>'Pregnant Women Participating'!A37</f>
        <v>Choctaw Indians, MS</v>
      </c>
      <c r="B37" s="18">
        <v>35078</v>
      </c>
      <c r="C37" s="16">
        <v>37290</v>
      </c>
      <c r="D37" s="16">
        <v>32632</v>
      </c>
      <c r="E37" s="16">
        <v>34039</v>
      </c>
      <c r="F37" s="16">
        <v>33898</v>
      </c>
      <c r="G37" s="16">
        <v>39938</v>
      </c>
      <c r="H37" s="16">
        <v>33432</v>
      </c>
      <c r="I37" s="16">
        <v>37695</v>
      </c>
      <c r="J37" s="16">
        <v>38202</v>
      </c>
      <c r="K37" s="16">
        <v>36324</v>
      </c>
      <c r="L37" s="16">
        <v>45153</v>
      </c>
      <c r="M37" s="51">
        <v>42027</v>
      </c>
      <c r="N37" s="18">
        <f t="shared" si="0"/>
        <v>445708</v>
      </c>
    </row>
    <row r="38" spans="1:14" ht="12" customHeight="1">
      <c r="A38" s="10" t="str">
        <f>'Pregnant Women Participating'!A38</f>
        <v>Eastern Cherokee, NC</v>
      </c>
      <c r="B38" s="18">
        <v>26864</v>
      </c>
      <c r="C38" s="16">
        <v>25278</v>
      </c>
      <c r="D38" s="16">
        <v>25738</v>
      </c>
      <c r="E38" s="16">
        <v>27374</v>
      </c>
      <c r="F38" s="16">
        <v>27115</v>
      </c>
      <c r="G38" s="16">
        <v>28914</v>
      </c>
      <c r="H38" s="16">
        <v>29643</v>
      </c>
      <c r="I38" s="16">
        <v>25673</v>
      </c>
      <c r="J38" s="16">
        <v>25478</v>
      </c>
      <c r="K38" s="16">
        <v>27682</v>
      </c>
      <c r="L38" s="16">
        <v>28294</v>
      </c>
      <c r="M38" s="51">
        <v>29474</v>
      </c>
      <c r="N38" s="18">
        <f aca="true" t="shared" si="1" ref="N38:N69">IF(SUM(B38:M38)&gt;0,SUM(B38:M38)," ")</f>
        <v>327527</v>
      </c>
    </row>
    <row r="39" spans="1:14" s="23" customFormat="1" ht="24.75" customHeight="1">
      <c r="A39" s="19" t="str">
        <f>'Pregnant Women Participating'!A39</f>
        <v>Southeast Region</v>
      </c>
      <c r="B39" s="21">
        <v>76139953</v>
      </c>
      <c r="C39" s="20">
        <v>76373612</v>
      </c>
      <c r="D39" s="20">
        <v>75152194</v>
      </c>
      <c r="E39" s="20">
        <v>76582249</v>
      </c>
      <c r="F39" s="20">
        <v>77122244</v>
      </c>
      <c r="G39" s="20">
        <v>77557409</v>
      </c>
      <c r="H39" s="20">
        <v>78574759</v>
      </c>
      <c r="I39" s="20">
        <v>79135800</v>
      </c>
      <c r="J39" s="20">
        <v>80728906</v>
      </c>
      <c r="K39" s="20">
        <v>83491975</v>
      </c>
      <c r="L39" s="20">
        <v>83210582</v>
      </c>
      <c r="M39" s="50">
        <v>85600366</v>
      </c>
      <c r="N39" s="21">
        <f t="shared" si="1"/>
        <v>949670049</v>
      </c>
    </row>
    <row r="40" spans="1:14" ht="12" customHeight="1">
      <c r="A40" s="10" t="str">
        <f>'Pregnant Women Participating'!A40</f>
        <v>Illinois</v>
      </c>
      <c r="B40" s="18">
        <v>12389582</v>
      </c>
      <c r="C40" s="16">
        <v>12409976</v>
      </c>
      <c r="D40" s="16">
        <v>10748682</v>
      </c>
      <c r="E40" s="16">
        <v>14294601</v>
      </c>
      <c r="F40" s="16">
        <v>13314260</v>
      </c>
      <c r="G40" s="16">
        <v>13024518</v>
      </c>
      <c r="H40" s="16">
        <v>15438623</v>
      </c>
      <c r="I40" s="16">
        <v>13203939</v>
      </c>
      <c r="J40" s="16">
        <v>12973494</v>
      </c>
      <c r="K40" s="16">
        <v>14112365</v>
      </c>
      <c r="L40" s="16">
        <v>10150194</v>
      </c>
      <c r="M40" s="51">
        <v>12106550</v>
      </c>
      <c r="N40" s="18">
        <f t="shared" si="1"/>
        <v>154166784</v>
      </c>
    </row>
    <row r="41" spans="1:14" ht="12" customHeight="1">
      <c r="A41" s="10" t="str">
        <f>'Pregnant Women Participating'!A41</f>
        <v>Indiana</v>
      </c>
      <c r="B41" s="18">
        <v>5750113</v>
      </c>
      <c r="C41" s="16">
        <v>5772532</v>
      </c>
      <c r="D41" s="16">
        <v>5818540</v>
      </c>
      <c r="E41" s="16">
        <v>6037177</v>
      </c>
      <c r="F41" s="16">
        <v>5949361</v>
      </c>
      <c r="G41" s="16">
        <v>6151471</v>
      </c>
      <c r="H41" s="16">
        <v>6278343</v>
      </c>
      <c r="I41" s="16">
        <v>6207950</v>
      </c>
      <c r="J41" s="16">
        <v>6290837</v>
      </c>
      <c r="K41" s="16">
        <v>6455273</v>
      </c>
      <c r="L41" s="16">
        <v>6555298</v>
      </c>
      <c r="M41" s="51">
        <v>6548185</v>
      </c>
      <c r="N41" s="18">
        <f t="shared" si="1"/>
        <v>73815080</v>
      </c>
    </row>
    <row r="42" spans="1:14" ht="12" customHeight="1">
      <c r="A42" s="10" t="str">
        <f>'Pregnant Women Participating'!A42</f>
        <v>Michigan</v>
      </c>
      <c r="B42" s="18">
        <v>9950893</v>
      </c>
      <c r="C42" s="16">
        <v>9997732</v>
      </c>
      <c r="D42" s="16">
        <v>9894924</v>
      </c>
      <c r="E42" s="16">
        <v>9958083</v>
      </c>
      <c r="F42" s="16">
        <v>9937458</v>
      </c>
      <c r="G42" s="16">
        <v>10189059</v>
      </c>
      <c r="H42" s="16">
        <v>10248596</v>
      </c>
      <c r="I42" s="16">
        <v>10251480</v>
      </c>
      <c r="J42" s="16">
        <v>10276711</v>
      </c>
      <c r="K42" s="16">
        <v>10469399</v>
      </c>
      <c r="L42" s="16">
        <v>10521938</v>
      </c>
      <c r="M42" s="51">
        <v>10008490</v>
      </c>
      <c r="N42" s="18">
        <f t="shared" si="1"/>
        <v>121704763</v>
      </c>
    </row>
    <row r="43" spans="1:14" ht="12" customHeight="1">
      <c r="A43" s="10" t="str">
        <f>'Pregnant Women Participating'!A43</f>
        <v>Minnesota</v>
      </c>
      <c r="B43" s="18">
        <v>5638701</v>
      </c>
      <c r="C43" s="16">
        <v>5737419</v>
      </c>
      <c r="D43" s="16">
        <v>5661970</v>
      </c>
      <c r="E43" s="16">
        <v>5914533</v>
      </c>
      <c r="F43" s="16">
        <v>5841133</v>
      </c>
      <c r="G43" s="16">
        <v>5884329</v>
      </c>
      <c r="H43" s="16">
        <v>5921151</v>
      </c>
      <c r="I43" s="16">
        <v>5921425</v>
      </c>
      <c r="J43" s="16">
        <v>5969012</v>
      </c>
      <c r="K43" s="16">
        <v>6173099</v>
      </c>
      <c r="L43" s="16">
        <v>6109750</v>
      </c>
      <c r="M43" s="51">
        <v>6076891</v>
      </c>
      <c r="N43" s="18">
        <f t="shared" si="1"/>
        <v>70849413</v>
      </c>
    </row>
    <row r="44" spans="1:14" ht="12" customHeight="1">
      <c r="A44" s="10" t="str">
        <f>'Pregnant Women Participating'!A44</f>
        <v>Ohio</v>
      </c>
      <c r="B44" s="18">
        <v>11200573</v>
      </c>
      <c r="C44" s="16">
        <v>11324089</v>
      </c>
      <c r="D44" s="16">
        <v>11326745</v>
      </c>
      <c r="E44" s="16">
        <v>11539389</v>
      </c>
      <c r="F44" s="16">
        <v>11267077</v>
      </c>
      <c r="G44" s="16">
        <v>11414676</v>
      </c>
      <c r="H44" s="16">
        <v>11560026</v>
      </c>
      <c r="I44" s="16">
        <v>11514374</v>
      </c>
      <c r="J44" s="16">
        <v>11586936</v>
      </c>
      <c r="K44" s="16">
        <v>12074986</v>
      </c>
      <c r="L44" s="16">
        <v>12060668</v>
      </c>
      <c r="M44" s="51">
        <v>12162143</v>
      </c>
      <c r="N44" s="18">
        <f t="shared" si="1"/>
        <v>139031682</v>
      </c>
    </row>
    <row r="45" spans="1:14" ht="12" customHeight="1">
      <c r="A45" s="10" t="str">
        <f>'Pregnant Women Participating'!A45</f>
        <v>Wisconsin</v>
      </c>
      <c r="B45" s="18">
        <v>4644678</v>
      </c>
      <c r="C45" s="16">
        <v>4710263</v>
      </c>
      <c r="D45" s="16">
        <v>4631990</v>
      </c>
      <c r="E45" s="16">
        <v>4784709</v>
      </c>
      <c r="F45" s="16">
        <v>4705959</v>
      </c>
      <c r="G45" s="16">
        <v>4730291</v>
      </c>
      <c r="H45" s="16">
        <v>4892634</v>
      </c>
      <c r="I45" s="16">
        <v>4749017</v>
      </c>
      <c r="J45" s="16">
        <v>4914773</v>
      </c>
      <c r="K45" s="16">
        <v>5026419</v>
      </c>
      <c r="L45" s="16">
        <v>5091965</v>
      </c>
      <c r="M45" s="51">
        <v>5220457</v>
      </c>
      <c r="N45" s="18">
        <f t="shared" si="1"/>
        <v>58103155</v>
      </c>
    </row>
    <row r="46" spans="1:14" s="23" customFormat="1" ht="24.75" customHeight="1">
      <c r="A46" s="19" t="str">
        <f>'Pregnant Women Participating'!A46</f>
        <v>Midwest Region</v>
      </c>
      <c r="B46" s="21">
        <v>49574540</v>
      </c>
      <c r="C46" s="20">
        <v>49952011</v>
      </c>
      <c r="D46" s="20">
        <v>48082851</v>
      </c>
      <c r="E46" s="20">
        <v>52528492</v>
      </c>
      <c r="F46" s="20">
        <v>51015248</v>
      </c>
      <c r="G46" s="20">
        <v>51394344</v>
      </c>
      <c r="H46" s="20">
        <v>54339373</v>
      </c>
      <c r="I46" s="20">
        <v>51848185</v>
      </c>
      <c r="J46" s="20">
        <v>52011763</v>
      </c>
      <c r="K46" s="20">
        <v>54311541</v>
      </c>
      <c r="L46" s="20">
        <v>50489813</v>
      </c>
      <c r="M46" s="50">
        <v>52122716</v>
      </c>
      <c r="N46" s="21">
        <f t="shared" si="1"/>
        <v>617670877</v>
      </c>
    </row>
    <row r="47" spans="1:14" ht="12" customHeight="1">
      <c r="A47" s="10" t="str">
        <f>'Pregnant Women Participating'!A47</f>
        <v>Arkansas</v>
      </c>
      <c r="B47" s="18">
        <v>3922284</v>
      </c>
      <c r="C47" s="16">
        <v>3915588</v>
      </c>
      <c r="D47" s="16">
        <v>3948839</v>
      </c>
      <c r="E47" s="16">
        <v>3911550</v>
      </c>
      <c r="F47" s="16">
        <v>3946823</v>
      </c>
      <c r="G47" s="16">
        <v>3976281</v>
      </c>
      <c r="H47" s="16">
        <v>3992522</v>
      </c>
      <c r="I47" s="16">
        <v>4021664</v>
      </c>
      <c r="J47" s="16">
        <v>4155109</v>
      </c>
      <c r="K47" s="16">
        <v>4296731</v>
      </c>
      <c r="L47" s="16">
        <v>4283641</v>
      </c>
      <c r="M47" s="51">
        <v>4711958</v>
      </c>
      <c r="N47" s="18">
        <f t="shared" si="1"/>
        <v>49082990</v>
      </c>
    </row>
    <row r="48" spans="1:14" ht="12" customHeight="1">
      <c r="A48" s="10" t="str">
        <f>'Pregnant Women Participating'!A48</f>
        <v>Louisiana</v>
      </c>
      <c r="B48" s="18">
        <v>6710009</v>
      </c>
      <c r="C48" s="16">
        <v>6715687</v>
      </c>
      <c r="D48" s="16">
        <v>6895366</v>
      </c>
      <c r="E48" s="16">
        <v>6800228</v>
      </c>
      <c r="F48" s="16">
        <v>7152213</v>
      </c>
      <c r="G48" s="16">
        <v>7293167</v>
      </c>
      <c r="H48" s="16">
        <v>7286605</v>
      </c>
      <c r="I48" s="16">
        <v>7301363</v>
      </c>
      <c r="J48" s="16">
        <v>7737255</v>
      </c>
      <c r="K48" s="16">
        <v>8526929</v>
      </c>
      <c r="L48" s="16">
        <v>8127114</v>
      </c>
      <c r="M48" s="51">
        <v>7264549</v>
      </c>
      <c r="N48" s="18">
        <f t="shared" si="1"/>
        <v>87810485</v>
      </c>
    </row>
    <row r="49" spans="1:14" ht="12" customHeight="1">
      <c r="A49" s="10" t="str">
        <f>'Pregnant Women Participating'!A49</f>
        <v>New Mexico</v>
      </c>
      <c r="B49" s="18">
        <v>2467913</v>
      </c>
      <c r="C49" s="16">
        <v>2555732</v>
      </c>
      <c r="D49" s="16">
        <v>2439567</v>
      </c>
      <c r="E49" s="16">
        <v>2608844</v>
      </c>
      <c r="F49" s="16">
        <v>2475439</v>
      </c>
      <c r="G49" s="16">
        <v>2470834</v>
      </c>
      <c r="H49" s="16">
        <v>2509392</v>
      </c>
      <c r="I49" s="16">
        <v>2435332</v>
      </c>
      <c r="J49" s="16">
        <v>2587497</v>
      </c>
      <c r="K49" s="16">
        <v>2504954</v>
      </c>
      <c r="L49" s="16">
        <v>2840083</v>
      </c>
      <c r="M49" s="51">
        <v>2771435</v>
      </c>
      <c r="N49" s="18">
        <f t="shared" si="1"/>
        <v>30667022</v>
      </c>
    </row>
    <row r="50" spans="1:14" ht="12" customHeight="1">
      <c r="A50" s="10" t="str">
        <f>'Pregnant Women Participating'!A50</f>
        <v>Oklahoma</v>
      </c>
      <c r="B50" s="18">
        <v>3795472</v>
      </c>
      <c r="C50" s="16">
        <v>3685716</v>
      </c>
      <c r="D50" s="16">
        <v>3598146</v>
      </c>
      <c r="E50" s="16">
        <v>3743791</v>
      </c>
      <c r="F50" s="16">
        <v>3627061</v>
      </c>
      <c r="G50" s="16">
        <v>3768072</v>
      </c>
      <c r="H50" s="16">
        <v>3819798</v>
      </c>
      <c r="I50" s="16">
        <v>3853734</v>
      </c>
      <c r="J50" s="16">
        <v>3961575</v>
      </c>
      <c r="K50" s="16">
        <v>4104103</v>
      </c>
      <c r="L50" s="16">
        <v>4137275</v>
      </c>
      <c r="M50" s="51">
        <v>4375936</v>
      </c>
      <c r="N50" s="18">
        <f t="shared" si="1"/>
        <v>46470679</v>
      </c>
    </row>
    <row r="51" spans="1:14" ht="12" customHeight="1">
      <c r="A51" s="10" t="str">
        <f>'Pregnant Women Participating'!A51</f>
        <v>Texas</v>
      </c>
      <c r="B51" s="18">
        <v>32270109</v>
      </c>
      <c r="C51" s="16">
        <v>32449689</v>
      </c>
      <c r="D51" s="16">
        <v>32594841</v>
      </c>
      <c r="E51" s="16">
        <v>33152195</v>
      </c>
      <c r="F51" s="16">
        <v>32862650</v>
      </c>
      <c r="G51" s="16">
        <v>33278012</v>
      </c>
      <c r="H51" s="16">
        <v>33420503</v>
      </c>
      <c r="I51" s="16">
        <v>32754141</v>
      </c>
      <c r="J51" s="16">
        <v>33248575</v>
      </c>
      <c r="K51" s="16">
        <v>34025748</v>
      </c>
      <c r="L51" s="16">
        <v>34134392</v>
      </c>
      <c r="M51" s="51">
        <v>33771055</v>
      </c>
      <c r="N51" s="18">
        <f t="shared" si="1"/>
        <v>397961910</v>
      </c>
    </row>
    <row r="52" spans="1:14" ht="12" customHeight="1">
      <c r="A52" s="10" t="str">
        <f>'Pregnant Women Participating'!A52</f>
        <v>Acoma, Canoncito &amp; Laguna, NM</v>
      </c>
      <c r="B52" s="18">
        <v>24414</v>
      </c>
      <c r="C52" s="16">
        <v>25312</v>
      </c>
      <c r="D52" s="16">
        <v>24098</v>
      </c>
      <c r="E52" s="16">
        <v>24119</v>
      </c>
      <c r="F52" s="16">
        <v>20094</v>
      </c>
      <c r="G52" s="16">
        <v>19515</v>
      </c>
      <c r="H52" s="16">
        <v>24534</v>
      </c>
      <c r="I52" s="16">
        <v>45540</v>
      </c>
      <c r="J52" s="16">
        <v>26258</v>
      </c>
      <c r="K52" s="16">
        <v>25700</v>
      </c>
      <c r="L52" s="16">
        <v>26726</v>
      </c>
      <c r="M52" s="51">
        <v>26445</v>
      </c>
      <c r="N52" s="18">
        <f t="shared" si="1"/>
        <v>312755</v>
      </c>
    </row>
    <row r="53" spans="1:14" ht="12" customHeight="1">
      <c r="A53" s="10" t="str">
        <f>'Pregnant Women Participating'!A53</f>
        <v>Eight Northern Pueblos, NM</v>
      </c>
      <c r="B53" s="18">
        <v>18513</v>
      </c>
      <c r="C53" s="16">
        <v>18601</v>
      </c>
      <c r="D53" s="16">
        <v>18959</v>
      </c>
      <c r="E53" s="16">
        <v>16101</v>
      </c>
      <c r="F53" s="16">
        <v>16246</v>
      </c>
      <c r="G53" s="16">
        <v>16120</v>
      </c>
      <c r="H53" s="16">
        <v>17342</v>
      </c>
      <c r="I53" s="16">
        <v>16228</v>
      </c>
      <c r="J53" s="16">
        <v>15776</v>
      </c>
      <c r="K53" s="16">
        <v>14964</v>
      </c>
      <c r="L53" s="16">
        <v>15832</v>
      </c>
      <c r="M53" s="51">
        <v>16307</v>
      </c>
      <c r="N53" s="18">
        <f t="shared" si="1"/>
        <v>200989</v>
      </c>
    </row>
    <row r="54" spans="1:14" ht="12" customHeight="1">
      <c r="A54" s="10" t="str">
        <f>'Pregnant Women Participating'!A54</f>
        <v>Five Sandoval Pueblos, NM</v>
      </c>
      <c r="B54" s="18">
        <v>19145</v>
      </c>
      <c r="C54" s="16">
        <v>18171</v>
      </c>
      <c r="D54" s="16">
        <v>17195</v>
      </c>
      <c r="E54" s="16">
        <v>9334</v>
      </c>
      <c r="F54" s="16">
        <v>13208</v>
      </c>
      <c r="G54" s="16">
        <v>15948</v>
      </c>
      <c r="H54" s="16">
        <v>15261</v>
      </c>
      <c r="I54" s="16">
        <v>13972</v>
      </c>
      <c r="J54" s="16">
        <v>20386</v>
      </c>
      <c r="K54" s="16">
        <v>17910</v>
      </c>
      <c r="L54" s="16">
        <v>18406</v>
      </c>
      <c r="M54" s="51">
        <v>19323</v>
      </c>
      <c r="N54" s="18">
        <f t="shared" si="1"/>
        <v>198259</v>
      </c>
    </row>
    <row r="55" spans="1:14" ht="12" customHeight="1">
      <c r="A55" s="10" t="str">
        <f>'Pregnant Women Participating'!A55</f>
        <v>Isleta Pueblo, NM</v>
      </c>
      <c r="B55" s="18">
        <v>39195</v>
      </c>
      <c r="C55" s="16">
        <v>37594</v>
      </c>
      <c r="D55" s="16">
        <v>35273</v>
      </c>
      <c r="E55" s="16">
        <v>39197</v>
      </c>
      <c r="F55" s="16">
        <v>39848</v>
      </c>
      <c r="G55" s="16">
        <v>38746</v>
      </c>
      <c r="H55" s="16">
        <v>41357</v>
      </c>
      <c r="I55" s="16">
        <v>37319</v>
      </c>
      <c r="J55" s="16">
        <v>39850</v>
      </c>
      <c r="K55" s="16">
        <v>40424</v>
      </c>
      <c r="L55" s="16">
        <v>39558</v>
      </c>
      <c r="M55" s="51">
        <v>51135</v>
      </c>
      <c r="N55" s="18">
        <f t="shared" si="1"/>
        <v>479496</v>
      </c>
    </row>
    <row r="56" spans="1:14" ht="12" customHeight="1">
      <c r="A56" s="10" t="str">
        <f>'Pregnant Women Participating'!A56</f>
        <v>San Felipe Pueblo, NM</v>
      </c>
      <c r="B56" s="18">
        <v>16875</v>
      </c>
      <c r="C56" s="16">
        <v>15995</v>
      </c>
      <c r="D56" s="16">
        <v>13382</v>
      </c>
      <c r="E56" s="16">
        <v>15856</v>
      </c>
      <c r="F56" s="16">
        <v>16384</v>
      </c>
      <c r="G56" s="16">
        <v>14378</v>
      </c>
      <c r="H56" s="16">
        <v>15685</v>
      </c>
      <c r="I56" s="16">
        <v>15464</v>
      </c>
      <c r="J56" s="16">
        <v>14808</v>
      </c>
      <c r="K56" s="16">
        <v>18188</v>
      </c>
      <c r="L56" s="16">
        <v>17269</v>
      </c>
      <c r="M56" s="51">
        <v>26870</v>
      </c>
      <c r="N56" s="18">
        <f t="shared" si="1"/>
        <v>201154</v>
      </c>
    </row>
    <row r="57" spans="1:14" ht="12" customHeight="1">
      <c r="A57" s="10" t="str">
        <f>'Pregnant Women Participating'!A57</f>
        <v>Santo Domingo Tribe, NM</v>
      </c>
      <c r="B57" s="18">
        <v>11925</v>
      </c>
      <c r="C57" s="16">
        <v>14730</v>
      </c>
      <c r="D57" s="16">
        <v>12390</v>
      </c>
      <c r="E57" s="16">
        <v>14376</v>
      </c>
      <c r="F57" s="16">
        <v>14085</v>
      </c>
      <c r="G57" s="16">
        <v>14328</v>
      </c>
      <c r="H57" s="16">
        <v>15191</v>
      </c>
      <c r="I57" s="16">
        <v>11199</v>
      </c>
      <c r="J57" s="16">
        <v>12701</v>
      </c>
      <c r="K57" s="16">
        <v>13577</v>
      </c>
      <c r="L57" s="16">
        <v>13547</v>
      </c>
      <c r="M57" s="51">
        <v>18642</v>
      </c>
      <c r="N57" s="18">
        <f t="shared" si="1"/>
        <v>166691</v>
      </c>
    </row>
    <row r="58" spans="1:14" ht="12" customHeight="1">
      <c r="A58" s="10" t="str">
        <f>'Pregnant Women Participating'!A58</f>
        <v>Zuni Pueblo, NM</v>
      </c>
      <c r="B58" s="18">
        <v>45332</v>
      </c>
      <c r="C58" s="16">
        <v>44233</v>
      </c>
      <c r="D58" s="16">
        <v>48090</v>
      </c>
      <c r="E58" s="16">
        <v>46486</v>
      </c>
      <c r="F58" s="16">
        <v>44528</v>
      </c>
      <c r="G58" s="16">
        <v>49205</v>
      </c>
      <c r="H58" s="16">
        <v>61297</v>
      </c>
      <c r="I58" s="16">
        <v>44317</v>
      </c>
      <c r="J58" s="16">
        <v>48484</v>
      </c>
      <c r="K58" s="16">
        <v>48633</v>
      </c>
      <c r="L58" s="16">
        <v>48902</v>
      </c>
      <c r="M58" s="51">
        <v>46899</v>
      </c>
      <c r="N58" s="18">
        <f t="shared" si="1"/>
        <v>576406</v>
      </c>
    </row>
    <row r="59" spans="1:14" ht="12" customHeight="1">
      <c r="A59" s="10" t="str">
        <f>'Pregnant Women Participating'!A59</f>
        <v>Cherokee Nation, OK</v>
      </c>
      <c r="B59" s="18">
        <v>368208</v>
      </c>
      <c r="C59" s="16">
        <v>356456</v>
      </c>
      <c r="D59" s="16">
        <v>356008</v>
      </c>
      <c r="E59" s="16">
        <v>365141</v>
      </c>
      <c r="F59" s="16">
        <v>352672</v>
      </c>
      <c r="G59" s="16">
        <v>361889</v>
      </c>
      <c r="H59" s="16">
        <v>367884</v>
      </c>
      <c r="I59" s="16">
        <v>377932</v>
      </c>
      <c r="J59" s="16">
        <v>378087</v>
      </c>
      <c r="K59" s="16">
        <v>389810</v>
      </c>
      <c r="L59" s="16">
        <v>401968</v>
      </c>
      <c r="M59" s="51">
        <v>392958</v>
      </c>
      <c r="N59" s="18">
        <f t="shared" si="1"/>
        <v>4469013</v>
      </c>
    </row>
    <row r="60" spans="1:14" ht="12" customHeight="1">
      <c r="A60" s="10" t="str">
        <f>'Pregnant Women Participating'!A60</f>
        <v>Chickasaw Nation, OK</v>
      </c>
      <c r="B60" s="18">
        <v>135611</v>
      </c>
      <c r="C60" s="16">
        <v>138817</v>
      </c>
      <c r="D60" s="16">
        <v>139283</v>
      </c>
      <c r="E60" s="16">
        <v>155544</v>
      </c>
      <c r="F60" s="16">
        <v>140969</v>
      </c>
      <c r="G60" s="16">
        <v>145102</v>
      </c>
      <c r="H60" s="16">
        <v>148184</v>
      </c>
      <c r="I60" s="16">
        <v>149629</v>
      </c>
      <c r="J60" s="16">
        <v>152202</v>
      </c>
      <c r="K60" s="16">
        <v>156095</v>
      </c>
      <c r="L60" s="16">
        <v>167219</v>
      </c>
      <c r="M60" s="51">
        <v>168938</v>
      </c>
      <c r="N60" s="18">
        <f t="shared" si="1"/>
        <v>1797593</v>
      </c>
    </row>
    <row r="61" spans="1:14" ht="12" customHeight="1">
      <c r="A61" s="10" t="str">
        <f>'Pregnant Women Participating'!A61</f>
        <v>Choctaw Nation, OK</v>
      </c>
      <c r="B61" s="18">
        <v>146200</v>
      </c>
      <c r="C61" s="16">
        <v>125104</v>
      </c>
      <c r="D61" s="16">
        <v>121036</v>
      </c>
      <c r="E61" s="16">
        <v>118726</v>
      </c>
      <c r="F61" s="16">
        <v>112265</v>
      </c>
      <c r="G61" s="16">
        <v>129675</v>
      </c>
      <c r="H61" s="16">
        <v>146748</v>
      </c>
      <c r="I61" s="16">
        <v>148357</v>
      </c>
      <c r="J61" s="16">
        <v>149902</v>
      </c>
      <c r="K61" s="16">
        <v>157404</v>
      </c>
      <c r="L61" s="16">
        <v>164777</v>
      </c>
      <c r="M61" s="51">
        <v>160876</v>
      </c>
      <c r="N61" s="18">
        <f t="shared" si="1"/>
        <v>1681070</v>
      </c>
    </row>
    <row r="62" spans="1:14" ht="12" customHeight="1">
      <c r="A62" s="10" t="str">
        <f>'Pregnant Women Participating'!A62</f>
        <v>Citizen Potawatomi Nation, OK</v>
      </c>
      <c r="B62" s="18">
        <v>80205</v>
      </c>
      <c r="C62" s="16">
        <v>87444</v>
      </c>
      <c r="D62" s="16">
        <v>75972</v>
      </c>
      <c r="E62" s="16">
        <v>81720</v>
      </c>
      <c r="F62" s="16">
        <v>83320</v>
      </c>
      <c r="G62" s="16">
        <v>77119</v>
      </c>
      <c r="H62" s="16">
        <v>74886</v>
      </c>
      <c r="I62" s="16">
        <v>73722</v>
      </c>
      <c r="J62" s="16">
        <v>75994</v>
      </c>
      <c r="K62" s="16">
        <v>75765</v>
      </c>
      <c r="L62" s="16">
        <v>73544</v>
      </c>
      <c r="M62" s="51">
        <v>72292</v>
      </c>
      <c r="N62" s="18">
        <f t="shared" si="1"/>
        <v>931983</v>
      </c>
    </row>
    <row r="63" spans="1:14" ht="12" customHeight="1">
      <c r="A63" s="10" t="str">
        <f>'Pregnant Women Participating'!A63</f>
        <v>Inter-Tribal Council, OK</v>
      </c>
      <c r="B63" s="18">
        <v>32958</v>
      </c>
      <c r="C63" s="16">
        <v>50952</v>
      </c>
      <c r="D63" s="16">
        <v>38261</v>
      </c>
      <c r="E63" s="16">
        <v>47691</v>
      </c>
      <c r="F63" s="16">
        <v>43527</v>
      </c>
      <c r="G63" s="16">
        <v>43268</v>
      </c>
      <c r="H63" s="16">
        <v>47829</v>
      </c>
      <c r="I63" s="16">
        <v>43439</v>
      </c>
      <c r="J63" s="16">
        <v>48121</v>
      </c>
      <c r="K63" s="16">
        <v>46705</v>
      </c>
      <c r="L63" s="16">
        <v>45648</v>
      </c>
      <c r="M63" s="51">
        <v>43624</v>
      </c>
      <c r="N63" s="18">
        <f t="shared" si="1"/>
        <v>532023</v>
      </c>
    </row>
    <row r="64" spans="1:14" ht="12" customHeight="1">
      <c r="A64" s="10" t="str">
        <f>'Pregnant Women Participating'!A64</f>
        <v>Muscogee Creek Nation, OK</v>
      </c>
      <c r="B64" s="18">
        <v>119291</v>
      </c>
      <c r="C64" s="16">
        <v>115346</v>
      </c>
      <c r="D64" s="16">
        <v>112050</v>
      </c>
      <c r="E64" s="16">
        <v>126725</v>
      </c>
      <c r="F64" s="16">
        <v>117547</v>
      </c>
      <c r="G64" s="16">
        <v>121791</v>
      </c>
      <c r="H64" s="16">
        <v>122010</v>
      </c>
      <c r="I64" s="16">
        <v>116422</v>
      </c>
      <c r="J64" s="16">
        <v>122552</v>
      </c>
      <c r="K64" s="16">
        <v>125108</v>
      </c>
      <c r="L64" s="16">
        <v>126475</v>
      </c>
      <c r="M64" s="51">
        <v>123575</v>
      </c>
      <c r="N64" s="18">
        <f t="shared" si="1"/>
        <v>1448892</v>
      </c>
    </row>
    <row r="65" spans="1:14" ht="12" customHeight="1">
      <c r="A65" s="10" t="str">
        <f>'Pregnant Women Participating'!A65</f>
        <v>Osage Tribal Council, OK</v>
      </c>
      <c r="B65" s="18">
        <v>22930</v>
      </c>
      <c r="C65" s="16">
        <v>41363</v>
      </c>
      <c r="D65" s="16">
        <v>100885</v>
      </c>
      <c r="E65" s="16">
        <v>96086</v>
      </c>
      <c r="F65" s="16">
        <v>125952</v>
      </c>
      <c r="G65" s="16">
        <v>105298</v>
      </c>
      <c r="H65" s="16">
        <v>186456</v>
      </c>
      <c r="I65" s="16">
        <v>124128</v>
      </c>
      <c r="J65" s="16">
        <v>125448</v>
      </c>
      <c r="K65" s="16">
        <v>83876</v>
      </c>
      <c r="L65" s="16">
        <v>103646</v>
      </c>
      <c r="M65" s="51">
        <v>317815</v>
      </c>
      <c r="N65" s="18">
        <f t="shared" si="1"/>
        <v>1433883</v>
      </c>
    </row>
    <row r="66" spans="1:14" ht="12" customHeight="1">
      <c r="A66" s="10" t="str">
        <f>'Pregnant Women Participating'!A66</f>
        <v>Otoe-Missouria Tribe, OK</v>
      </c>
      <c r="B66" s="18">
        <v>32738</v>
      </c>
      <c r="C66" s="16">
        <v>32638</v>
      </c>
      <c r="D66" s="16">
        <v>26176</v>
      </c>
      <c r="E66" s="16">
        <v>28394</v>
      </c>
      <c r="F66" s="16">
        <v>27516</v>
      </c>
      <c r="G66" s="16">
        <v>26870</v>
      </c>
      <c r="H66" s="16">
        <v>28012</v>
      </c>
      <c r="I66" s="16">
        <v>26588</v>
      </c>
      <c r="J66" s="16">
        <v>28858</v>
      </c>
      <c r="K66" s="16">
        <v>29558</v>
      </c>
      <c r="L66" s="16">
        <v>32417</v>
      </c>
      <c r="M66" s="51">
        <v>27969</v>
      </c>
      <c r="N66" s="18">
        <f t="shared" si="1"/>
        <v>347734</v>
      </c>
    </row>
    <row r="67" spans="1:14" ht="12" customHeight="1">
      <c r="A67" s="10" t="str">
        <f>'Pregnant Women Participating'!A67</f>
        <v>Wichita, Caddo &amp; Delaware (WCD), OK</v>
      </c>
      <c r="B67" s="18">
        <v>128545</v>
      </c>
      <c r="C67" s="16">
        <v>120597</v>
      </c>
      <c r="D67" s="16">
        <v>113253</v>
      </c>
      <c r="E67" s="16">
        <v>126656</v>
      </c>
      <c r="F67" s="16">
        <v>113291</v>
      </c>
      <c r="G67" s="16">
        <v>123789</v>
      </c>
      <c r="H67" s="16">
        <v>121464</v>
      </c>
      <c r="I67" s="16">
        <v>120387</v>
      </c>
      <c r="J67" s="16">
        <v>127651</v>
      </c>
      <c r="K67" s="16">
        <v>136189</v>
      </c>
      <c r="L67" s="16">
        <v>134900</v>
      </c>
      <c r="M67" s="51">
        <v>135724</v>
      </c>
      <c r="N67" s="18">
        <f t="shared" si="1"/>
        <v>1502446</v>
      </c>
    </row>
    <row r="68" spans="1:14" s="23" customFormat="1" ht="24.75" customHeight="1">
      <c r="A68" s="19" t="str">
        <f>'Pregnant Women Participating'!A68</f>
        <v>Southwest Region</v>
      </c>
      <c r="B68" s="21">
        <v>50407872</v>
      </c>
      <c r="C68" s="20">
        <v>50565765</v>
      </c>
      <c r="D68" s="20">
        <v>50729070</v>
      </c>
      <c r="E68" s="20">
        <v>51528760</v>
      </c>
      <c r="F68" s="20">
        <v>51345638</v>
      </c>
      <c r="G68" s="20">
        <v>52089407</v>
      </c>
      <c r="H68" s="20">
        <v>52462960</v>
      </c>
      <c r="I68" s="20">
        <v>51730877</v>
      </c>
      <c r="J68" s="20">
        <v>53077089</v>
      </c>
      <c r="K68" s="20">
        <v>54838371</v>
      </c>
      <c r="L68" s="20">
        <v>54953339</v>
      </c>
      <c r="M68" s="50">
        <v>54544325</v>
      </c>
      <c r="N68" s="21">
        <f t="shared" si="1"/>
        <v>628273473</v>
      </c>
    </row>
    <row r="69" spans="1:14" ht="12" customHeight="1">
      <c r="A69" s="10" t="str">
        <f>'Pregnant Women Participating'!A69</f>
        <v>Colorado</v>
      </c>
      <c r="B69" s="18">
        <v>3385073</v>
      </c>
      <c r="C69" s="16">
        <v>3354701</v>
      </c>
      <c r="D69" s="16">
        <v>3429701</v>
      </c>
      <c r="E69" s="16">
        <v>3720748</v>
      </c>
      <c r="F69" s="16">
        <v>3657819</v>
      </c>
      <c r="G69" s="16">
        <v>3803242</v>
      </c>
      <c r="H69" s="16">
        <v>3756803</v>
      </c>
      <c r="I69" s="16">
        <v>3788681</v>
      </c>
      <c r="J69" s="16">
        <v>3814112</v>
      </c>
      <c r="K69" s="16">
        <v>3934776</v>
      </c>
      <c r="L69" s="16">
        <v>3871548</v>
      </c>
      <c r="M69" s="51">
        <v>4001908</v>
      </c>
      <c r="N69" s="18">
        <f t="shared" si="1"/>
        <v>44519112</v>
      </c>
    </row>
    <row r="70" spans="1:14" ht="12" customHeight="1">
      <c r="A70" s="10" t="str">
        <f>'Pregnant Women Participating'!A70</f>
        <v>Iowa</v>
      </c>
      <c r="B70" s="18">
        <v>3002475</v>
      </c>
      <c r="C70" s="16">
        <v>2985011</v>
      </c>
      <c r="D70" s="16">
        <v>2945466</v>
      </c>
      <c r="E70" s="16">
        <v>3029534</v>
      </c>
      <c r="F70" s="16">
        <v>2996040</v>
      </c>
      <c r="G70" s="16">
        <v>2925747</v>
      </c>
      <c r="H70" s="16">
        <v>2936178</v>
      </c>
      <c r="I70" s="16">
        <v>2872936</v>
      </c>
      <c r="J70" s="16">
        <v>2951517</v>
      </c>
      <c r="K70" s="16">
        <v>3025172</v>
      </c>
      <c r="L70" s="16">
        <v>3069859</v>
      </c>
      <c r="M70" s="51">
        <v>3059633</v>
      </c>
      <c r="N70" s="18">
        <f aca="true" t="shared" si="2" ref="N70:N101">IF(SUM(B70:M70)&gt;0,SUM(B70:M70)," ")</f>
        <v>35799568</v>
      </c>
    </row>
    <row r="71" spans="1:14" ht="12" customHeight="1">
      <c r="A71" s="10" t="str">
        <f>'Pregnant Women Participating'!A71</f>
        <v>Kansas</v>
      </c>
      <c r="B71" s="18">
        <v>2801317</v>
      </c>
      <c r="C71" s="16">
        <v>2794439</v>
      </c>
      <c r="D71" s="16">
        <v>2716078</v>
      </c>
      <c r="E71" s="16">
        <v>2713263</v>
      </c>
      <c r="F71" s="16">
        <v>2626112</v>
      </c>
      <c r="G71" s="16">
        <v>2666273</v>
      </c>
      <c r="H71" s="16">
        <v>2658788</v>
      </c>
      <c r="I71" s="16">
        <v>2674083</v>
      </c>
      <c r="J71" s="16">
        <v>2776011</v>
      </c>
      <c r="K71" s="16">
        <v>2866409</v>
      </c>
      <c r="L71" s="16">
        <v>2872439</v>
      </c>
      <c r="M71" s="51">
        <v>2847587</v>
      </c>
      <c r="N71" s="18">
        <f t="shared" si="2"/>
        <v>33012799</v>
      </c>
    </row>
    <row r="72" spans="1:14" ht="12" customHeight="1">
      <c r="A72" s="10" t="str">
        <f>'Pregnant Women Participating'!A72</f>
        <v>Missouri</v>
      </c>
      <c r="B72" s="18">
        <v>5146808</v>
      </c>
      <c r="C72" s="16">
        <v>4876540</v>
      </c>
      <c r="D72" s="16">
        <v>5342041</v>
      </c>
      <c r="E72" s="16">
        <v>5012600</v>
      </c>
      <c r="F72" s="16">
        <v>5017286</v>
      </c>
      <c r="G72" s="16">
        <v>5143893</v>
      </c>
      <c r="H72" s="16">
        <v>5078861</v>
      </c>
      <c r="I72" s="16">
        <v>4638009</v>
      </c>
      <c r="J72" s="16">
        <v>5014386</v>
      </c>
      <c r="K72" s="16">
        <v>5260271</v>
      </c>
      <c r="L72" s="16">
        <v>5226936</v>
      </c>
      <c r="M72" s="51">
        <v>5122708</v>
      </c>
      <c r="N72" s="18">
        <f t="shared" si="2"/>
        <v>60880339</v>
      </c>
    </row>
    <row r="73" spans="1:14" ht="12" customHeight="1">
      <c r="A73" s="10" t="str">
        <f>'Pregnant Women Participating'!A73</f>
        <v>Montana</v>
      </c>
      <c r="B73" s="18">
        <v>821377</v>
      </c>
      <c r="C73" s="16">
        <v>839845</v>
      </c>
      <c r="D73" s="16">
        <v>804212</v>
      </c>
      <c r="E73" s="16">
        <v>808616</v>
      </c>
      <c r="F73" s="16">
        <v>784902</v>
      </c>
      <c r="G73" s="16">
        <v>789923</v>
      </c>
      <c r="H73" s="16">
        <v>763894</v>
      </c>
      <c r="I73" s="16">
        <v>749879</v>
      </c>
      <c r="J73" s="16">
        <v>769765</v>
      </c>
      <c r="K73" s="16">
        <v>762401</v>
      </c>
      <c r="L73" s="16">
        <v>785772</v>
      </c>
      <c r="M73" s="51">
        <v>779905</v>
      </c>
      <c r="N73" s="18">
        <f t="shared" si="2"/>
        <v>9460491</v>
      </c>
    </row>
    <row r="74" spans="1:14" ht="12" customHeight="1">
      <c r="A74" s="10" t="str">
        <f>'Pregnant Women Participating'!A74</f>
        <v>Nebraska</v>
      </c>
      <c r="B74" s="18">
        <v>1676692</v>
      </c>
      <c r="C74" s="16">
        <v>1751504</v>
      </c>
      <c r="D74" s="16">
        <v>1667848</v>
      </c>
      <c r="E74" s="16">
        <v>1796155</v>
      </c>
      <c r="F74" s="16">
        <v>1716789</v>
      </c>
      <c r="G74" s="16">
        <v>1715604</v>
      </c>
      <c r="H74" s="16">
        <v>1727327</v>
      </c>
      <c r="I74" s="16">
        <v>1708699</v>
      </c>
      <c r="J74" s="16">
        <v>1761632</v>
      </c>
      <c r="K74" s="16">
        <v>1794539</v>
      </c>
      <c r="L74" s="16">
        <v>1801539</v>
      </c>
      <c r="M74" s="51">
        <v>1794727</v>
      </c>
      <c r="N74" s="18">
        <f t="shared" si="2"/>
        <v>20913055</v>
      </c>
    </row>
    <row r="75" spans="1:14" ht="12" customHeight="1">
      <c r="A75" s="10" t="str">
        <f>'Pregnant Women Participating'!A75</f>
        <v>North Dakota</v>
      </c>
      <c r="B75" s="18">
        <v>605632</v>
      </c>
      <c r="C75" s="16">
        <v>597897</v>
      </c>
      <c r="D75" s="16">
        <v>618650</v>
      </c>
      <c r="E75" s="16">
        <v>618218</v>
      </c>
      <c r="F75" s="16">
        <v>549041</v>
      </c>
      <c r="G75" s="16">
        <v>630650</v>
      </c>
      <c r="H75" s="16">
        <v>594242</v>
      </c>
      <c r="I75" s="16">
        <v>594415</v>
      </c>
      <c r="J75" s="16">
        <v>573073</v>
      </c>
      <c r="K75" s="16">
        <v>607731</v>
      </c>
      <c r="L75" s="16">
        <v>584824</v>
      </c>
      <c r="M75" s="51">
        <v>826443</v>
      </c>
      <c r="N75" s="18">
        <f t="shared" si="2"/>
        <v>7400816</v>
      </c>
    </row>
    <row r="76" spans="1:14" ht="12" customHeight="1">
      <c r="A76" s="10" t="str">
        <f>'Pregnant Women Participating'!A76</f>
        <v>South Dakota</v>
      </c>
      <c r="B76" s="18">
        <v>768866</v>
      </c>
      <c r="C76" s="16">
        <v>674429</v>
      </c>
      <c r="D76" s="16">
        <v>677033</v>
      </c>
      <c r="E76" s="16">
        <v>795029</v>
      </c>
      <c r="F76" s="16">
        <v>679033</v>
      </c>
      <c r="G76" s="16">
        <v>724350</v>
      </c>
      <c r="H76" s="16">
        <v>789394</v>
      </c>
      <c r="I76" s="16">
        <v>709800</v>
      </c>
      <c r="J76" s="16">
        <v>694161</v>
      </c>
      <c r="K76" s="16">
        <v>822020</v>
      </c>
      <c r="L76" s="16">
        <v>722868</v>
      </c>
      <c r="M76" s="51">
        <v>779394</v>
      </c>
      <c r="N76" s="18">
        <f t="shared" si="2"/>
        <v>8836377</v>
      </c>
    </row>
    <row r="77" spans="1:14" ht="12" customHeight="1">
      <c r="A77" s="10" t="str">
        <f>'Pregnant Women Participating'!A77</f>
        <v>Utah</v>
      </c>
      <c r="B77" s="18">
        <v>2129163</v>
      </c>
      <c r="C77" s="16">
        <v>2158512</v>
      </c>
      <c r="D77" s="16">
        <v>2130538</v>
      </c>
      <c r="E77" s="16">
        <v>2191278</v>
      </c>
      <c r="F77" s="16">
        <v>2188579</v>
      </c>
      <c r="G77" s="16">
        <v>2151934</v>
      </c>
      <c r="H77" s="16">
        <v>2190041</v>
      </c>
      <c r="I77" s="16">
        <v>2146045</v>
      </c>
      <c r="J77" s="16">
        <v>2103676</v>
      </c>
      <c r="K77" s="16">
        <v>2198966</v>
      </c>
      <c r="L77" s="16">
        <v>2181202</v>
      </c>
      <c r="M77" s="51">
        <v>2210954</v>
      </c>
      <c r="N77" s="18">
        <f t="shared" si="2"/>
        <v>25980888</v>
      </c>
    </row>
    <row r="78" spans="1:14" ht="12" customHeight="1">
      <c r="A78" s="10" t="str">
        <f>'Pregnant Women Participating'!A78</f>
        <v>Wyoming</v>
      </c>
      <c r="B78" s="18">
        <v>379844</v>
      </c>
      <c r="C78" s="16">
        <v>373186</v>
      </c>
      <c r="D78" s="16">
        <v>373443</v>
      </c>
      <c r="E78" s="16">
        <v>388273</v>
      </c>
      <c r="F78" s="16">
        <v>377334</v>
      </c>
      <c r="G78" s="16">
        <v>396660</v>
      </c>
      <c r="H78" s="16">
        <v>402029</v>
      </c>
      <c r="I78" s="16">
        <v>382221</v>
      </c>
      <c r="J78" s="16">
        <v>340433</v>
      </c>
      <c r="K78" s="16">
        <v>390037</v>
      </c>
      <c r="L78" s="16">
        <v>369417</v>
      </c>
      <c r="M78" s="51">
        <v>374645</v>
      </c>
      <c r="N78" s="18">
        <f t="shared" si="2"/>
        <v>4547522</v>
      </c>
    </row>
    <row r="79" spans="1:14" ht="12" customHeight="1">
      <c r="A79" s="10" t="str">
        <f>'Pregnant Women Participating'!A79</f>
        <v>Ute Mountain Ute Tribe, CO</v>
      </c>
      <c r="B79" s="18">
        <v>9974</v>
      </c>
      <c r="C79" s="16">
        <v>8709</v>
      </c>
      <c r="D79" s="16">
        <v>9545</v>
      </c>
      <c r="E79" s="16">
        <v>8697</v>
      </c>
      <c r="F79" s="16">
        <v>8828</v>
      </c>
      <c r="G79" s="16">
        <v>10354</v>
      </c>
      <c r="H79" s="16">
        <v>9090</v>
      </c>
      <c r="I79" s="16">
        <v>8793</v>
      </c>
      <c r="J79" s="16">
        <v>9221</v>
      </c>
      <c r="K79" s="16">
        <v>8349</v>
      </c>
      <c r="L79" s="16">
        <v>9400</v>
      </c>
      <c r="M79" s="51">
        <v>8826</v>
      </c>
      <c r="N79" s="18">
        <f t="shared" si="2"/>
        <v>109786</v>
      </c>
    </row>
    <row r="80" spans="1:14" ht="12" customHeight="1">
      <c r="A80" s="10" t="str">
        <f>'Pregnant Women Participating'!A80</f>
        <v>Omaha Sioux, NE</v>
      </c>
      <c r="B80" s="18">
        <v>23260</v>
      </c>
      <c r="C80" s="16">
        <v>23402</v>
      </c>
      <c r="D80" s="16">
        <v>22613</v>
      </c>
      <c r="E80" s="16">
        <v>21119</v>
      </c>
      <c r="F80" s="16">
        <v>22982</v>
      </c>
      <c r="G80" s="16">
        <v>21459</v>
      </c>
      <c r="H80" s="16">
        <v>23853</v>
      </c>
      <c r="I80" s="16">
        <v>23719</v>
      </c>
      <c r="J80" s="16">
        <v>24402</v>
      </c>
      <c r="K80" s="16">
        <v>24827</v>
      </c>
      <c r="L80" s="16">
        <v>24070</v>
      </c>
      <c r="M80" s="51">
        <v>23956</v>
      </c>
      <c r="N80" s="18">
        <f t="shared" si="2"/>
        <v>279662</v>
      </c>
    </row>
    <row r="81" spans="1:14" ht="12" customHeight="1">
      <c r="A81" s="10" t="str">
        <f>'Pregnant Women Participating'!A81</f>
        <v>Santee Sioux, NE</v>
      </c>
      <c r="B81" s="18">
        <v>7370</v>
      </c>
      <c r="C81" s="16">
        <v>8199</v>
      </c>
      <c r="D81" s="16">
        <v>8251</v>
      </c>
      <c r="E81" s="16">
        <v>7799</v>
      </c>
      <c r="F81" s="16">
        <v>8366</v>
      </c>
      <c r="G81" s="16">
        <v>9019</v>
      </c>
      <c r="H81" s="16">
        <v>9131</v>
      </c>
      <c r="I81" s="16">
        <v>10481</v>
      </c>
      <c r="J81" s="16">
        <v>9736</v>
      </c>
      <c r="K81" s="16">
        <v>10719</v>
      </c>
      <c r="L81" s="16">
        <v>10117</v>
      </c>
      <c r="M81" s="51">
        <v>7331</v>
      </c>
      <c r="N81" s="18">
        <f t="shared" si="2"/>
        <v>106519</v>
      </c>
    </row>
    <row r="82" spans="1:14" ht="12" customHeight="1">
      <c r="A82" s="10" t="str">
        <f>'Pregnant Women Participating'!A82</f>
        <v>Winnebago Tribe, NE</v>
      </c>
      <c r="B82" s="18">
        <v>16256</v>
      </c>
      <c r="C82" s="16">
        <v>16034</v>
      </c>
      <c r="D82" s="16">
        <v>13799</v>
      </c>
      <c r="E82" s="16">
        <v>15442</v>
      </c>
      <c r="F82" s="16">
        <v>14420</v>
      </c>
      <c r="G82" s="16">
        <v>14461</v>
      </c>
      <c r="H82" s="16">
        <v>15556</v>
      </c>
      <c r="I82" s="16">
        <v>13853</v>
      </c>
      <c r="J82" s="16">
        <v>14977</v>
      </c>
      <c r="K82" s="16">
        <v>15224</v>
      </c>
      <c r="L82" s="16">
        <v>16099</v>
      </c>
      <c r="M82" s="51">
        <v>15016</v>
      </c>
      <c r="N82" s="18">
        <f t="shared" si="2"/>
        <v>181137</v>
      </c>
    </row>
    <row r="83" spans="1:14" ht="12" customHeight="1">
      <c r="A83" s="10" t="str">
        <f>'Pregnant Women Participating'!A83</f>
        <v>Standing Rock Sioux Tribe, ND</v>
      </c>
      <c r="B83" s="18">
        <v>49164</v>
      </c>
      <c r="C83" s="16">
        <v>57505</v>
      </c>
      <c r="D83" s="16">
        <v>41654</v>
      </c>
      <c r="E83" s="16">
        <v>51101</v>
      </c>
      <c r="F83" s="16">
        <v>50592</v>
      </c>
      <c r="G83" s="16">
        <v>53518</v>
      </c>
      <c r="H83" s="16">
        <v>54718</v>
      </c>
      <c r="I83" s="16">
        <v>53009</v>
      </c>
      <c r="J83" s="16">
        <v>52495</v>
      </c>
      <c r="K83" s="16">
        <v>61327</v>
      </c>
      <c r="L83" s="16">
        <v>55762</v>
      </c>
      <c r="M83" s="51">
        <v>52737</v>
      </c>
      <c r="N83" s="18">
        <f t="shared" si="2"/>
        <v>633582</v>
      </c>
    </row>
    <row r="84" spans="1:14" ht="12" customHeight="1">
      <c r="A84" s="10" t="str">
        <f>'Pregnant Women Participating'!A84</f>
        <v>Three Affiliated Tribes, ND</v>
      </c>
      <c r="B84" s="18">
        <v>28038</v>
      </c>
      <c r="C84" s="16">
        <v>29271</v>
      </c>
      <c r="D84" s="16">
        <v>28390</v>
      </c>
      <c r="E84" s="16">
        <v>26632</v>
      </c>
      <c r="F84" s="16">
        <v>26624</v>
      </c>
      <c r="G84" s="16">
        <v>25613</v>
      </c>
      <c r="H84" s="16">
        <v>24989</v>
      </c>
      <c r="I84" s="16">
        <v>24519</v>
      </c>
      <c r="J84" s="16">
        <v>27573</v>
      </c>
      <c r="K84" s="16">
        <v>27405</v>
      </c>
      <c r="L84" s="16">
        <v>28453</v>
      </c>
      <c r="M84" s="51">
        <v>29768</v>
      </c>
      <c r="N84" s="18">
        <f t="shared" si="2"/>
        <v>327275</v>
      </c>
    </row>
    <row r="85" spans="1:14" ht="12" customHeight="1">
      <c r="A85" s="10" t="str">
        <f>'Pregnant Women Participating'!A85</f>
        <v>Cheyenne River Sioux, SD</v>
      </c>
      <c r="B85" s="18">
        <v>47613</v>
      </c>
      <c r="C85" s="16">
        <v>47823</v>
      </c>
      <c r="D85" s="16">
        <v>47898</v>
      </c>
      <c r="E85" s="16">
        <v>48048</v>
      </c>
      <c r="F85" s="16">
        <v>47736</v>
      </c>
      <c r="G85" s="16">
        <v>47929</v>
      </c>
      <c r="H85" s="16">
        <v>49820</v>
      </c>
      <c r="I85" s="16">
        <v>47070</v>
      </c>
      <c r="J85" s="16">
        <v>48996</v>
      </c>
      <c r="K85" s="16">
        <v>49410</v>
      </c>
      <c r="L85" s="16">
        <v>49533</v>
      </c>
      <c r="M85" s="51">
        <v>48614</v>
      </c>
      <c r="N85" s="18">
        <f t="shared" si="2"/>
        <v>580490</v>
      </c>
    </row>
    <row r="86" spans="1:14" ht="12" customHeight="1">
      <c r="A86" s="10" t="str">
        <f>'Pregnant Women Participating'!A86</f>
        <v>Rosebud Sioux, SD</v>
      </c>
      <c r="B86" s="18">
        <v>65421</v>
      </c>
      <c r="C86" s="16">
        <v>66473</v>
      </c>
      <c r="D86" s="16">
        <v>68090</v>
      </c>
      <c r="E86" s="16">
        <v>65633</v>
      </c>
      <c r="F86" s="16">
        <v>63327</v>
      </c>
      <c r="G86" s="16">
        <v>68512</v>
      </c>
      <c r="H86" s="16">
        <v>71796</v>
      </c>
      <c r="I86" s="16">
        <v>71692</v>
      </c>
      <c r="J86" s="16">
        <v>75725</v>
      </c>
      <c r="K86" s="16">
        <v>76483</v>
      </c>
      <c r="L86" s="16">
        <v>74383</v>
      </c>
      <c r="M86" s="51">
        <v>65294</v>
      </c>
      <c r="N86" s="18">
        <f t="shared" si="2"/>
        <v>832829</v>
      </c>
    </row>
    <row r="87" spans="1:14" ht="12" customHeight="1">
      <c r="A87" s="10" t="str">
        <f>'Pregnant Women Participating'!A87</f>
        <v>Northern Arapahoe, WY</v>
      </c>
      <c r="B87" s="18">
        <v>28390</v>
      </c>
      <c r="C87" s="16">
        <v>28484</v>
      </c>
      <c r="D87" s="16">
        <v>28489</v>
      </c>
      <c r="E87" s="16">
        <v>27056</v>
      </c>
      <c r="F87" s="16">
        <v>28170</v>
      </c>
      <c r="G87" s="16">
        <v>30769</v>
      </c>
      <c r="H87" s="16">
        <v>30202</v>
      </c>
      <c r="I87" s="16">
        <v>30382</v>
      </c>
      <c r="J87" s="16">
        <v>30014</v>
      </c>
      <c r="K87" s="16">
        <v>32361</v>
      </c>
      <c r="L87" s="16">
        <v>29730</v>
      </c>
      <c r="M87" s="51">
        <v>30708</v>
      </c>
      <c r="N87" s="18">
        <f t="shared" si="2"/>
        <v>354755</v>
      </c>
    </row>
    <row r="88" spans="1:14" ht="12" customHeight="1">
      <c r="A88" s="10" t="str">
        <f>'Pregnant Women Participating'!A88</f>
        <v>Shoshone Tribe, WY</v>
      </c>
      <c r="B88" s="18">
        <v>12164</v>
      </c>
      <c r="C88" s="16">
        <v>13167</v>
      </c>
      <c r="D88" s="16">
        <v>13731</v>
      </c>
      <c r="E88" s="16">
        <v>15806</v>
      </c>
      <c r="F88" s="16">
        <v>14280</v>
      </c>
      <c r="G88" s="16">
        <v>13222</v>
      </c>
      <c r="H88" s="16">
        <v>15871</v>
      </c>
      <c r="I88" s="16">
        <v>14534</v>
      </c>
      <c r="J88" s="16">
        <v>11959</v>
      </c>
      <c r="K88" s="16">
        <v>14036</v>
      </c>
      <c r="L88" s="16">
        <v>15136</v>
      </c>
      <c r="M88" s="51">
        <v>12542</v>
      </c>
      <c r="N88" s="18">
        <f t="shared" si="2"/>
        <v>166448</v>
      </c>
    </row>
    <row r="89" spans="1:14" s="23" customFormat="1" ht="24.75" customHeight="1">
      <c r="A89" s="19" t="str">
        <f>'Pregnant Women Participating'!A89</f>
        <v>Mountain Plains</v>
      </c>
      <c r="B89" s="21">
        <v>21004897</v>
      </c>
      <c r="C89" s="20">
        <v>20705131</v>
      </c>
      <c r="D89" s="20">
        <v>20987470</v>
      </c>
      <c r="E89" s="20">
        <v>21361047</v>
      </c>
      <c r="F89" s="20">
        <v>20878260</v>
      </c>
      <c r="G89" s="20">
        <v>21243132</v>
      </c>
      <c r="H89" s="20">
        <v>21202583</v>
      </c>
      <c r="I89" s="20">
        <v>20562820</v>
      </c>
      <c r="J89" s="20">
        <v>21103864</v>
      </c>
      <c r="K89" s="20">
        <v>21982463</v>
      </c>
      <c r="L89" s="20">
        <v>21799087</v>
      </c>
      <c r="M89" s="50">
        <v>22092696</v>
      </c>
      <c r="N89" s="21">
        <f t="shared" si="2"/>
        <v>254923450</v>
      </c>
    </row>
    <row r="90" spans="1:14" ht="12" customHeight="1">
      <c r="A90" s="11" t="str">
        <f>'Pregnant Women Participating'!A90</f>
        <v>Alaska</v>
      </c>
      <c r="B90" s="18">
        <v>1299121</v>
      </c>
      <c r="C90" s="16">
        <v>1273593</v>
      </c>
      <c r="D90" s="16">
        <v>1217238</v>
      </c>
      <c r="E90" s="16">
        <v>1341061</v>
      </c>
      <c r="F90" s="16">
        <v>1364444</v>
      </c>
      <c r="G90" s="16">
        <v>1340744</v>
      </c>
      <c r="H90" s="16">
        <v>1306127</v>
      </c>
      <c r="I90" s="16">
        <v>1308307</v>
      </c>
      <c r="J90" s="16">
        <v>1436173</v>
      </c>
      <c r="K90" s="16">
        <v>1436828</v>
      </c>
      <c r="L90" s="16">
        <v>1306529</v>
      </c>
      <c r="M90" s="51">
        <v>1262101</v>
      </c>
      <c r="N90" s="18">
        <f t="shared" si="2"/>
        <v>15892266</v>
      </c>
    </row>
    <row r="91" spans="1:14" ht="12" customHeight="1">
      <c r="A91" s="11" t="str">
        <f>'Pregnant Women Participating'!A91</f>
        <v>American Samoa</v>
      </c>
      <c r="B91" s="18">
        <v>413508</v>
      </c>
      <c r="C91" s="16">
        <v>419194</v>
      </c>
      <c r="D91" s="16">
        <v>422328</v>
      </c>
      <c r="E91" s="16">
        <v>439841</v>
      </c>
      <c r="F91" s="16">
        <v>467283</v>
      </c>
      <c r="G91" s="16">
        <v>455515</v>
      </c>
      <c r="H91" s="16">
        <v>446468</v>
      </c>
      <c r="I91" s="16">
        <v>446949</v>
      </c>
      <c r="J91" s="16">
        <v>465281</v>
      </c>
      <c r="K91" s="16">
        <v>469932</v>
      </c>
      <c r="L91" s="16">
        <v>485866</v>
      </c>
      <c r="M91" s="51">
        <v>488144</v>
      </c>
      <c r="N91" s="18">
        <f t="shared" si="2"/>
        <v>5420309</v>
      </c>
    </row>
    <row r="92" spans="1:14" ht="12" customHeight="1">
      <c r="A92" s="11" t="str">
        <f>'Pregnant Women Participating'!A92</f>
        <v>Arizona</v>
      </c>
      <c r="B92" s="18">
        <v>6731183</v>
      </c>
      <c r="C92" s="16">
        <v>6591369</v>
      </c>
      <c r="D92" s="16">
        <v>6610326</v>
      </c>
      <c r="E92" s="16">
        <v>6741869</v>
      </c>
      <c r="F92" s="16">
        <v>6788137</v>
      </c>
      <c r="G92" s="16">
        <v>6832816</v>
      </c>
      <c r="H92" s="16">
        <v>7092349</v>
      </c>
      <c r="I92" s="16">
        <v>7016849</v>
      </c>
      <c r="J92" s="16">
        <v>7180846</v>
      </c>
      <c r="K92" s="16">
        <v>7368187</v>
      </c>
      <c r="L92" s="16">
        <v>7437855</v>
      </c>
      <c r="M92" s="51">
        <v>7447304</v>
      </c>
      <c r="N92" s="18">
        <f t="shared" si="2"/>
        <v>83839090</v>
      </c>
    </row>
    <row r="93" spans="1:14" ht="12" customHeight="1">
      <c r="A93" s="11" t="str">
        <f>'Pregnant Women Participating'!A93</f>
        <v>California</v>
      </c>
      <c r="B93" s="18">
        <v>58086964</v>
      </c>
      <c r="C93" s="16">
        <v>58415552</v>
      </c>
      <c r="D93" s="16">
        <v>57214389</v>
      </c>
      <c r="E93" s="16">
        <v>60619894</v>
      </c>
      <c r="F93" s="16">
        <v>60616501</v>
      </c>
      <c r="G93" s="16">
        <v>61172070</v>
      </c>
      <c r="H93" s="16">
        <v>62113633</v>
      </c>
      <c r="I93" s="16">
        <v>61726015</v>
      </c>
      <c r="J93" s="16">
        <v>63367069</v>
      </c>
      <c r="K93" s="16">
        <v>65237871</v>
      </c>
      <c r="L93" s="16">
        <v>64728631</v>
      </c>
      <c r="M93" s="51">
        <v>65459437</v>
      </c>
      <c r="N93" s="18">
        <f t="shared" si="2"/>
        <v>738758026</v>
      </c>
    </row>
    <row r="94" spans="1:14" ht="12" customHeight="1">
      <c r="A94" s="11" t="str">
        <f>'Pregnant Women Participating'!A94</f>
        <v>Guam</v>
      </c>
      <c r="B94" s="18">
        <v>425255</v>
      </c>
      <c r="C94" s="16">
        <v>429749</v>
      </c>
      <c r="D94" s="16">
        <v>419647</v>
      </c>
      <c r="E94" s="16">
        <v>432120</v>
      </c>
      <c r="F94" s="16">
        <v>454009</v>
      </c>
      <c r="G94" s="16">
        <v>465980</v>
      </c>
      <c r="H94" s="16">
        <v>485061</v>
      </c>
      <c r="I94" s="16">
        <v>494882</v>
      </c>
      <c r="J94" s="16">
        <v>483956</v>
      </c>
      <c r="K94" s="16">
        <v>500440</v>
      </c>
      <c r="L94" s="16">
        <v>517187</v>
      </c>
      <c r="M94" s="51">
        <v>527246</v>
      </c>
      <c r="N94" s="18">
        <f t="shared" si="2"/>
        <v>5635532</v>
      </c>
    </row>
    <row r="95" spans="1:14" ht="12" customHeight="1">
      <c r="A95" s="11" t="str">
        <f>'Pregnant Women Participating'!A95</f>
        <v>Hawaii</v>
      </c>
      <c r="B95" s="18">
        <v>1997321</v>
      </c>
      <c r="C95" s="16">
        <v>1934802</v>
      </c>
      <c r="D95" s="16">
        <v>1910542</v>
      </c>
      <c r="E95" s="16">
        <v>1990742</v>
      </c>
      <c r="F95" s="16">
        <v>1966493</v>
      </c>
      <c r="G95" s="16">
        <v>1917967</v>
      </c>
      <c r="H95" s="16">
        <v>2061261</v>
      </c>
      <c r="I95" s="16">
        <v>2013506</v>
      </c>
      <c r="J95" s="16">
        <v>2137211</v>
      </c>
      <c r="K95" s="16">
        <v>2196024</v>
      </c>
      <c r="L95" s="16">
        <v>2173809</v>
      </c>
      <c r="M95" s="51">
        <v>2128478</v>
      </c>
      <c r="N95" s="18">
        <f t="shared" si="2"/>
        <v>24428156</v>
      </c>
    </row>
    <row r="96" spans="1:14" ht="12" customHeight="1">
      <c r="A96" s="11" t="str">
        <f>'Pregnant Women Participating'!A96</f>
        <v>Idaho</v>
      </c>
      <c r="B96" s="18">
        <v>1432295</v>
      </c>
      <c r="C96" s="16">
        <v>1470340</v>
      </c>
      <c r="D96" s="16">
        <v>1449773</v>
      </c>
      <c r="E96" s="16">
        <v>1572458</v>
      </c>
      <c r="F96" s="16">
        <v>1537907</v>
      </c>
      <c r="G96" s="16">
        <v>1598756</v>
      </c>
      <c r="H96" s="16">
        <v>1618709</v>
      </c>
      <c r="I96" s="16">
        <v>1596146</v>
      </c>
      <c r="J96" s="16">
        <v>1603567</v>
      </c>
      <c r="K96" s="16">
        <v>1689602</v>
      </c>
      <c r="L96" s="16">
        <v>1699345</v>
      </c>
      <c r="M96" s="51">
        <v>1755537</v>
      </c>
      <c r="N96" s="18">
        <f t="shared" si="2"/>
        <v>19024435</v>
      </c>
    </row>
    <row r="97" spans="1:14" ht="12" customHeight="1">
      <c r="A97" s="11" t="str">
        <f>'Pregnant Women Participating'!A97</f>
        <v>Nevada</v>
      </c>
      <c r="B97" s="18">
        <v>1912305</v>
      </c>
      <c r="C97" s="16">
        <v>1967269</v>
      </c>
      <c r="D97" s="16">
        <v>1870643</v>
      </c>
      <c r="E97" s="16">
        <v>1989731</v>
      </c>
      <c r="F97" s="16">
        <v>1994627</v>
      </c>
      <c r="G97" s="16">
        <v>2053048</v>
      </c>
      <c r="H97" s="16">
        <v>2155374</v>
      </c>
      <c r="I97" s="16">
        <v>2151899</v>
      </c>
      <c r="J97" s="16">
        <v>2151202</v>
      </c>
      <c r="K97" s="16">
        <v>2242686</v>
      </c>
      <c r="L97" s="16">
        <v>2214086</v>
      </c>
      <c r="M97" s="51">
        <v>2274586</v>
      </c>
      <c r="N97" s="18">
        <f t="shared" si="2"/>
        <v>24977456</v>
      </c>
    </row>
    <row r="98" spans="1:14" ht="12" customHeight="1">
      <c r="A98" s="11" t="str">
        <f>'Pregnant Women Participating'!A98</f>
        <v>Oregon</v>
      </c>
      <c r="B98" s="18">
        <v>3820252</v>
      </c>
      <c r="C98" s="16">
        <v>4109580</v>
      </c>
      <c r="D98" s="16">
        <v>3991757</v>
      </c>
      <c r="E98" s="16">
        <v>4128673</v>
      </c>
      <c r="F98" s="16">
        <v>4085071</v>
      </c>
      <c r="G98" s="16">
        <v>4169370</v>
      </c>
      <c r="H98" s="16">
        <v>4238468</v>
      </c>
      <c r="I98" s="16">
        <v>4165102</v>
      </c>
      <c r="J98" s="16">
        <v>4224957</v>
      </c>
      <c r="K98" s="16">
        <v>4380488</v>
      </c>
      <c r="L98" s="16">
        <v>4389334</v>
      </c>
      <c r="M98" s="51">
        <v>4436911</v>
      </c>
      <c r="N98" s="18">
        <f t="shared" si="2"/>
        <v>50139963</v>
      </c>
    </row>
    <row r="99" spans="1:14" ht="12" customHeight="1">
      <c r="A99" s="11" t="str">
        <f>'Pregnant Women Participating'!A99</f>
        <v>Washington</v>
      </c>
      <c r="B99" s="18">
        <v>7478973</v>
      </c>
      <c r="C99" s="16">
        <v>7516413</v>
      </c>
      <c r="D99" s="16">
        <v>7471348</v>
      </c>
      <c r="E99" s="16">
        <v>7817653</v>
      </c>
      <c r="F99" s="16">
        <v>7634883</v>
      </c>
      <c r="G99" s="16">
        <v>7952453</v>
      </c>
      <c r="H99" s="16">
        <v>8056779</v>
      </c>
      <c r="I99" s="16">
        <v>8073633</v>
      </c>
      <c r="J99" s="16">
        <v>8115352</v>
      </c>
      <c r="K99" s="16">
        <v>8488334</v>
      </c>
      <c r="L99" s="16">
        <v>8456106</v>
      </c>
      <c r="M99" s="51">
        <v>8442285</v>
      </c>
      <c r="N99" s="18">
        <f t="shared" si="2"/>
        <v>95504212</v>
      </c>
    </row>
    <row r="100" spans="1:14" ht="12" customHeight="1">
      <c r="A100" s="11" t="str">
        <f>'Pregnant Women Participating'!A100</f>
        <v>Northern Marianas</v>
      </c>
      <c r="B100" s="18">
        <v>82751</v>
      </c>
      <c r="C100" s="16">
        <v>97872</v>
      </c>
      <c r="D100" s="16">
        <v>125180</v>
      </c>
      <c r="E100" s="16">
        <v>147738</v>
      </c>
      <c r="F100" s="16">
        <v>154421</v>
      </c>
      <c r="G100" s="16">
        <v>176331</v>
      </c>
      <c r="H100" s="16">
        <v>169831</v>
      </c>
      <c r="I100" s="16">
        <v>184002</v>
      </c>
      <c r="J100" s="16">
        <v>170961</v>
      </c>
      <c r="K100" s="16">
        <v>203504</v>
      </c>
      <c r="L100" s="16">
        <v>202856</v>
      </c>
      <c r="M100" s="51">
        <v>221464</v>
      </c>
      <c r="N100" s="18">
        <f t="shared" si="2"/>
        <v>1936911</v>
      </c>
    </row>
    <row r="101" spans="1:14" ht="12" customHeight="1">
      <c r="A101" s="11" t="str">
        <f>'Pregnant Women Participating'!A101</f>
        <v>Inter-Tribal Council, AZ</v>
      </c>
      <c r="B101" s="18">
        <v>457447</v>
      </c>
      <c r="C101" s="16">
        <v>446818</v>
      </c>
      <c r="D101" s="16">
        <v>431130</v>
      </c>
      <c r="E101" s="16">
        <v>435053</v>
      </c>
      <c r="F101" s="16">
        <v>405137</v>
      </c>
      <c r="G101" s="16">
        <v>418515</v>
      </c>
      <c r="H101" s="16">
        <v>431715</v>
      </c>
      <c r="I101" s="16">
        <v>421661</v>
      </c>
      <c r="J101" s="16">
        <v>440652</v>
      </c>
      <c r="K101" s="16">
        <v>466330</v>
      </c>
      <c r="L101" s="16">
        <v>445329</v>
      </c>
      <c r="M101" s="51">
        <v>475582</v>
      </c>
      <c r="N101" s="18">
        <f t="shared" si="2"/>
        <v>5275369</v>
      </c>
    </row>
    <row r="102" spans="1:14" ht="12" customHeight="1">
      <c r="A102" s="11" t="str">
        <f>'Pregnant Women Participating'!A102</f>
        <v>Navajo Nation, AZ</v>
      </c>
      <c r="B102" s="18">
        <v>659674</v>
      </c>
      <c r="C102" s="16">
        <v>648214</v>
      </c>
      <c r="D102" s="16">
        <v>613092</v>
      </c>
      <c r="E102" s="16">
        <v>635517</v>
      </c>
      <c r="F102" s="16">
        <v>624141</v>
      </c>
      <c r="G102" s="16">
        <v>642808</v>
      </c>
      <c r="H102" s="16">
        <v>635872</v>
      </c>
      <c r="I102" s="16">
        <v>650029</v>
      </c>
      <c r="J102" s="16">
        <v>675551</v>
      </c>
      <c r="K102" s="16">
        <v>692646</v>
      </c>
      <c r="L102" s="16">
        <v>683796</v>
      </c>
      <c r="M102" s="51">
        <v>698024</v>
      </c>
      <c r="N102" s="18">
        <f>IF(SUM(B102:M102)&gt;0,SUM(B102:M102)," ")</f>
        <v>7859364</v>
      </c>
    </row>
    <row r="103" spans="1:14" ht="12" customHeight="1">
      <c r="A103" s="11" t="str">
        <f>'Pregnant Women Participating'!A103</f>
        <v>Inter-Tribal Council, NV</v>
      </c>
      <c r="B103" s="18">
        <v>64628</v>
      </c>
      <c r="C103" s="16">
        <v>65741</v>
      </c>
      <c r="D103" s="16">
        <v>65074</v>
      </c>
      <c r="E103" s="16">
        <v>62367</v>
      </c>
      <c r="F103" s="16">
        <v>61165</v>
      </c>
      <c r="G103" s="16">
        <v>62672</v>
      </c>
      <c r="H103" s="16">
        <v>65149</v>
      </c>
      <c r="I103" s="16">
        <v>61577</v>
      </c>
      <c r="J103" s="16">
        <v>62523</v>
      </c>
      <c r="K103" s="16">
        <v>66562</v>
      </c>
      <c r="L103" s="16">
        <v>68555</v>
      </c>
      <c r="M103" s="51">
        <v>75900</v>
      </c>
      <c r="N103" s="18">
        <f>IF(SUM(B103:M103)&gt;0,SUM(B103:M103)," ")</f>
        <v>781913</v>
      </c>
    </row>
    <row r="104" spans="1:14" s="23" customFormat="1" ht="24.75" customHeight="1">
      <c r="A104" s="19" t="str">
        <f>'Pregnant Women Participating'!A104</f>
        <v>Western Region</v>
      </c>
      <c r="B104" s="21">
        <v>84861677</v>
      </c>
      <c r="C104" s="20">
        <v>85386506</v>
      </c>
      <c r="D104" s="20">
        <v>83812467</v>
      </c>
      <c r="E104" s="20">
        <v>88354717</v>
      </c>
      <c r="F104" s="20">
        <v>88154219</v>
      </c>
      <c r="G104" s="20">
        <v>89259045</v>
      </c>
      <c r="H104" s="20">
        <v>90876796</v>
      </c>
      <c r="I104" s="20">
        <v>90310557</v>
      </c>
      <c r="J104" s="20">
        <v>92515301</v>
      </c>
      <c r="K104" s="20">
        <v>95439434</v>
      </c>
      <c r="L104" s="20">
        <v>94809284</v>
      </c>
      <c r="M104" s="50">
        <v>95692999</v>
      </c>
      <c r="N104" s="21">
        <f>IF(SUM(B104:M104)&gt;0,SUM(B104:M104)," ")</f>
        <v>1079473002</v>
      </c>
    </row>
    <row r="105" spans="1:14" s="38" customFormat="1" ht="16.5" customHeight="1" thickBot="1">
      <c r="A105" s="35" t="str">
        <f>'Pregnant Women Participating'!A105</f>
        <v>TOTAL</v>
      </c>
      <c r="B105" s="36">
        <v>363551445</v>
      </c>
      <c r="C105" s="37">
        <v>364623170</v>
      </c>
      <c r="D105" s="37">
        <v>359701785</v>
      </c>
      <c r="E105" s="37">
        <v>372305987</v>
      </c>
      <c r="F105" s="37">
        <v>369537550</v>
      </c>
      <c r="G105" s="37">
        <v>373204344</v>
      </c>
      <c r="H105" s="37">
        <v>380543093</v>
      </c>
      <c r="I105" s="37">
        <v>376779125</v>
      </c>
      <c r="J105" s="37">
        <v>384619040</v>
      </c>
      <c r="K105" s="37">
        <v>396609252</v>
      </c>
      <c r="L105" s="37">
        <v>393171728</v>
      </c>
      <c r="M105" s="53">
        <v>399340452</v>
      </c>
      <c r="N105" s="36">
        <f>IF(SUM(B105:M105)&gt;0,SUM(B105:M105)," ")</f>
        <v>4533986971</v>
      </c>
    </row>
    <row r="106" s="7" customFormat="1" ht="12.75" customHeight="1" thickTop="1">
      <c r="A106" s="12"/>
    </row>
    <row r="107" ht="12">
      <c r="A107" s="12"/>
    </row>
    <row r="108" s="34" customFormat="1" ht="12.75">
      <c r="A108" s="14" t="s">
        <v>1</v>
      </c>
    </row>
  </sheetData>
  <sheetProtection/>
  <printOptions/>
  <pageMargins left="0.5" right="0.5" top="0.5" bottom="0.5" header="0.5" footer="0.3"/>
  <pageSetup fitToHeight="0" fitToWidth="1" horizontalDpi="600" verticalDpi="600" orientation="landscape" scale="90" r:id="rId1"/>
  <headerFooter alignWithMargins="0">
    <oddFooter>&amp;L&amp;6Source: National Data Bank, USDA/Food and Nutrition Service&amp;C&amp;6Page &amp;P of &amp;N&amp;R&amp;6Printed on: 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4.7109375" style="13" customWidth="1"/>
    <col min="2" max="13" width="11.7109375" style="3" customWidth="1"/>
    <col min="14" max="14" width="13.7109375" style="3" customWidth="1"/>
    <col min="15" max="16384" width="9.140625" style="3" customWidth="1"/>
  </cols>
  <sheetData>
    <row r="1" spans="1:13" ht="12" customHeight="1">
      <c r="A1" s="14" t="s">
        <v>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14" t="str">
        <f>'Pregnant Women Participating'!A2</f>
        <v>FISCAL YEAR 2008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" customHeight="1">
      <c r="A3" s="1" t="str">
        <f>'Pregnant Women Participating'!A3</f>
        <v>Data as of March 08, 2013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s="5" customFormat="1" ht="24" customHeight="1">
      <c r="A5" s="9" t="s">
        <v>0</v>
      </c>
      <c r="B5" s="24">
        <f>DATE(RIGHT(A2,4)-1,10,1)</f>
        <v>39356</v>
      </c>
      <c r="C5" s="25">
        <f>DATE(RIGHT(A2,4)-1,11,1)</f>
        <v>39387</v>
      </c>
      <c r="D5" s="25">
        <f>DATE(RIGHT(A2,4)-1,12,1)</f>
        <v>39417</v>
      </c>
      <c r="E5" s="25">
        <f>DATE(RIGHT(A2,4),1,1)</f>
        <v>39448</v>
      </c>
      <c r="F5" s="25">
        <f>DATE(RIGHT(A2,4),2,1)</f>
        <v>39479</v>
      </c>
      <c r="G5" s="25">
        <f>DATE(RIGHT(A2,4),3,1)</f>
        <v>39508</v>
      </c>
      <c r="H5" s="25">
        <f>DATE(RIGHT(A2,4),4,1)</f>
        <v>39539</v>
      </c>
      <c r="I5" s="25">
        <f>DATE(RIGHT(A2,4),5,1)</f>
        <v>39569</v>
      </c>
      <c r="J5" s="25">
        <f>DATE(RIGHT(A2,4),6,1)</f>
        <v>39600</v>
      </c>
      <c r="K5" s="25">
        <f>DATE(RIGHT(A2,4),7,1)</f>
        <v>39630</v>
      </c>
      <c r="L5" s="25">
        <f>DATE(RIGHT(A2,4),8,1)</f>
        <v>39661</v>
      </c>
      <c r="M5" s="25">
        <f>DATE(RIGHT(A2,4),9,1)</f>
        <v>39692</v>
      </c>
      <c r="N5" s="17" t="s">
        <v>26</v>
      </c>
    </row>
    <row r="6" spans="1:14" s="7" customFormat="1" ht="12" customHeight="1">
      <c r="A6" s="10" t="str">
        <f>'Pregnant Women Participating'!A6</f>
        <v>Connecticut</v>
      </c>
      <c r="B6" s="18">
        <v>1014257</v>
      </c>
      <c r="C6" s="16">
        <v>991673</v>
      </c>
      <c r="D6" s="16">
        <v>994194</v>
      </c>
      <c r="E6" s="16">
        <v>1010812</v>
      </c>
      <c r="F6" s="16">
        <v>997984</v>
      </c>
      <c r="G6" s="16">
        <v>1002478</v>
      </c>
      <c r="H6" s="16">
        <v>1013287</v>
      </c>
      <c r="I6" s="16">
        <v>1017830</v>
      </c>
      <c r="J6" s="16">
        <v>1007520</v>
      </c>
      <c r="K6" s="16">
        <v>1026436</v>
      </c>
      <c r="L6" s="16">
        <v>1013521</v>
      </c>
      <c r="M6" s="51">
        <v>984202</v>
      </c>
      <c r="N6" s="18">
        <f aca="true" t="shared" si="0" ref="N6:N37">IF(SUM(B6:M6)&gt;0,SUM(B6:M6)," ")</f>
        <v>12074194</v>
      </c>
    </row>
    <row r="7" spans="1:14" s="7" customFormat="1" ht="12" customHeight="1">
      <c r="A7" s="10" t="str">
        <f>'Pregnant Women Participating'!A7</f>
        <v>Maine</v>
      </c>
      <c r="B7" s="18">
        <v>388945</v>
      </c>
      <c r="C7" s="16">
        <v>394209</v>
      </c>
      <c r="D7" s="16">
        <v>385501</v>
      </c>
      <c r="E7" s="16">
        <v>383974</v>
      </c>
      <c r="F7" s="16">
        <v>384248</v>
      </c>
      <c r="G7" s="16">
        <v>390767</v>
      </c>
      <c r="H7" s="16">
        <v>385083</v>
      </c>
      <c r="I7" s="16">
        <v>354751</v>
      </c>
      <c r="J7" s="16">
        <v>380890</v>
      </c>
      <c r="K7" s="16">
        <v>382266</v>
      </c>
      <c r="L7" s="16">
        <v>381675</v>
      </c>
      <c r="M7" s="51">
        <v>386127</v>
      </c>
      <c r="N7" s="18">
        <f t="shared" si="0"/>
        <v>4598436</v>
      </c>
    </row>
    <row r="8" spans="1:14" s="7" customFormat="1" ht="12" customHeight="1">
      <c r="A8" s="10" t="str">
        <f>'Pregnant Women Participating'!A8</f>
        <v>Massachusetts</v>
      </c>
      <c r="B8" s="18">
        <v>2039312</v>
      </c>
      <c r="C8" s="16">
        <v>2023771</v>
      </c>
      <c r="D8" s="16">
        <v>2007300</v>
      </c>
      <c r="E8" s="16">
        <v>2062524</v>
      </c>
      <c r="F8" s="16">
        <v>2034965</v>
      </c>
      <c r="G8" s="16">
        <v>2072325</v>
      </c>
      <c r="H8" s="16">
        <v>2077302</v>
      </c>
      <c r="I8" s="16">
        <v>2080934</v>
      </c>
      <c r="J8" s="16">
        <v>2051452</v>
      </c>
      <c r="K8" s="16">
        <v>2067157</v>
      </c>
      <c r="L8" s="16">
        <v>2056559</v>
      </c>
      <c r="M8" s="51">
        <v>2065060</v>
      </c>
      <c r="N8" s="18">
        <f t="shared" si="0"/>
        <v>24638661</v>
      </c>
    </row>
    <row r="9" spans="1:14" s="7" customFormat="1" ht="12" customHeight="1">
      <c r="A9" s="10" t="str">
        <f>'Pregnant Women Participating'!A9</f>
        <v>New Hampshire</v>
      </c>
      <c r="B9" s="18">
        <v>309335</v>
      </c>
      <c r="C9" s="16">
        <v>310674</v>
      </c>
      <c r="D9" s="16">
        <v>302602</v>
      </c>
      <c r="E9" s="16">
        <v>307493</v>
      </c>
      <c r="F9" s="16">
        <v>304941</v>
      </c>
      <c r="G9" s="16">
        <v>311302</v>
      </c>
      <c r="H9" s="16">
        <v>305719</v>
      </c>
      <c r="I9" s="16">
        <v>305999</v>
      </c>
      <c r="J9" s="16">
        <v>307683</v>
      </c>
      <c r="K9" s="16">
        <v>311559</v>
      </c>
      <c r="L9" s="16">
        <v>309876</v>
      </c>
      <c r="M9" s="51">
        <v>305289</v>
      </c>
      <c r="N9" s="18">
        <f t="shared" si="0"/>
        <v>3692472</v>
      </c>
    </row>
    <row r="10" spans="1:14" s="7" customFormat="1" ht="12" customHeight="1">
      <c r="A10" s="10" t="str">
        <f>'Pregnant Women Participating'!A10</f>
        <v>New York</v>
      </c>
      <c r="B10" s="18">
        <v>9811956</v>
      </c>
      <c r="C10" s="16">
        <v>9785808</v>
      </c>
      <c r="D10" s="16">
        <v>9684782</v>
      </c>
      <c r="E10" s="16">
        <v>9805740</v>
      </c>
      <c r="F10" s="16">
        <v>9748524</v>
      </c>
      <c r="G10" s="16">
        <v>9765098</v>
      </c>
      <c r="H10" s="16">
        <v>9844726</v>
      </c>
      <c r="I10" s="16">
        <v>9735170</v>
      </c>
      <c r="J10" s="16">
        <v>9724314</v>
      </c>
      <c r="K10" s="16">
        <v>9777953</v>
      </c>
      <c r="L10" s="16">
        <v>9758183</v>
      </c>
      <c r="M10" s="51">
        <v>9851831</v>
      </c>
      <c r="N10" s="18">
        <f t="shared" si="0"/>
        <v>117294085</v>
      </c>
    </row>
    <row r="11" spans="1:14" s="7" customFormat="1" ht="12" customHeight="1">
      <c r="A11" s="10" t="str">
        <f>'Pregnant Women Participating'!A11</f>
        <v>Rhode Island</v>
      </c>
      <c r="B11" s="18">
        <v>429174</v>
      </c>
      <c r="C11" s="16">
        <v>431808</v>
      </c>
      <c r="D11" s="16">
        <v>432879</v>
      </c>
      <c r="E11" s="16">
        <v>460630</v>
      </c>
      <c r="F11" s="16">
        <v>453880</v>
      </c>
      <c r="G11" s="16">
        <v>462500</v>
      </c>
      <c r="H11" s="16">
        <v>467722</v>
      </c>
      <c r="I11" s="16">
        <v>464311</v>
      </c>
      <c r="J11" s="16">
        <v>459281</v>
      </c>
      <c r="K11" s="16">
        <v>462063</v>
      </c>
      <c r="L11" s="16">
        <v>454530</v>
      </c>
      <c r="M11" s="51">
        <v>457154</v>
      </c>
      <c r="N11" s="18">
        <f t="shared" si="0"/>
        <v>5435932</v>
      </c>
    </row>
    <row r="12" spans="1:14" s="7" customFormat="1" ht="12" customHeight="1">
      <c r="A12" s="10" t="str">
        <f>'Pregnant Women Participating'!A12</f>
        <v>Vermont</v>
      </c>
      <c r="B12" s="18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51"/>
      <c r="N12" s="18" t="str">
        <f t="shared" si="0"/>
        <v> </v>
      </c>
    </row>
    <row r="13" spans="1:14" s="7" customFormat="1" ht="12" customHeight="1">
      <c r="A13" s="10" t="str">
        <f>'Pregnant Women Participating'!A13</f>
        <v>Indian Township, ME</v>
      </c>
      <c r="B13" s="18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51"/>
      <c r="N13" s="18" t="str">
        <f t="shared" si="0"/>
        <v> </v>
      </c>
    </row>
    <row r="14" spans="1:14" s="7" customFormat="1" ht="12" customHeight="1">
      <c r="A14" s="10" t="str">
        <f>'Pregnant Women Participating'!A14</f>
        <v>Pleasant Point, ME</v>
      </c>
      <c r="B14" s="18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51"/>
      <c r="N14" s="18" t="str">
        <f t="shared" si="0"/>
        <v> </v>
      </c>
    </row>
    <row r="15" spans="1:14" s="7" customFormat="1" ht="12" customHeight="1">
      <c r="A15" s="10" t="str">
        <f>'Pregnant Women Participating'!A15</f>
        <v>Seneca Nation, NY</v>
      </c>
      <c r="B15" s="18">
        <v>2167</v>
      </c>
      <c r="C15" s="16">
        <v>2241</v>
      </c>
      <c r="D15" s="16">
        <v>2596</v>
      </c>
      <c r="E15" s="16">
        <v>2385</v>
      </c>
      <c r="F15" s="16">
        <v>2330</v>
      </c>
      <c r="G15" s="16">
        <v>2886</v>
      </c>
      <c r="H15" s="16">
        <v>2698</v>
      </c>
      <c r="I15" s="16">
        <v>2402</v>
      </c>
      <c r="J15" s="16">
        <v>3140</v>
      </c>
      <c r="K15" s="16">
        <v>3288</v>
      </c>
      <c r="L15" s="16">
        <v>3386</v>
      </c>
      <c r="M15" s="51">
        <v>2878</v>
      </c>
      <c r="N15" s="18">
        <f t="shared" si="0"/>
        <v>32397</v>
      </c>
    </row>
    <row r="16" spans="1:14" s="22" customFormat="1" ht="24.75" customHeight="1">
      <c r="A16" s="19" t="str">
        <f>'Pregnant Women Participating'!A16</f>
        <v>Northeast Region</v>
      </c>
      <c r="B16" s="21">
        <v>13995146</v>
      </c>
      <c r="C16" s="20">
        <v>13940184</v>
      </c>
      <c r="D16" s="20">
        <v>13809854</v>
      </c>
      <c r="E16" s="20">
        <v>14033558</v>
      </c>
      <c r="F16" s="20">
        <v>13926872</v>
      </c>
      <c r="G16" s="20">
        <v>14007356</v>
      </c>
      <c r="H16" s="20">
        <v>14096537</v>
      </c>
      <c r="I16" s="20">
        <v>13961397</v>
      </c>
      <c r="J16" s="20">
        <v>13934280</v>
      </c>
      <c r="K16" s="20">
        <v>14030722</v>
      </c>
      <c r="L16" s="20">
        <v>13977730</v>
      </c>
      <c r="M16" s="50">
        <v>14052541</v>
      </c>
      <c r="N16" s="21">
        <f t="shared" si="0"/>
        <v>167766177</v>
      </c>
    </row>
    <row r="17" spans="1:14" ht="12" customHeight="1">
      <c r="A17" s="10" t="str">
        <f>'Pregnant Women Participating'!A17</f>
        <v>Delaware</v>
      </c>
      <c r="B17" s="18">
        <v>464381</v>
      </c>
      <c r="C17" s="16">
        <v>469199</v>
      </c>
      <c r="D17" s="16">
        <v>465237</v>
      </c>
      <c r="E17" s="16">
        <v>474236</v>
      </c>
      <c r="F17" s="16">
        <v>473448</v>
      </c>
      <c r="G17" s="16">
        <v>482182</v>
      </c>
      <c r="H17" s="16">
        <v>492734</v>
      </c>
      <c r="I17" s="16">
        <v>488796</v>
      </c>
      <c r="J17" s="16">
        <v>492601</v>
      </c>
      <c r="K17" s="16">
        <v>490428</v>
      </c>
      <c r="L17" s="16">
        <v>496574</v>
      </c>
      <c r="M17" s="51">
        <v>502113</v>
      </c>
      <c r="N17" s="18">
        <f t="shared" si="0"/>
        <v>5791929</v>
      </c>
    </row>
    <row r="18" spans="1:14" ht="12" customHeight="1">
      <c r="A18" s="10" t="str">
        <f>'Pregnant Women Participating'!A18</f>
        <v>District of Columbia</v>
      </c>
      <c r="B18" s="18">
        <v>469951</v>
      </c>
      <c r="C18" s="16">
        <v>452521</v>
      </c>
      <c r="D18" s="16">
        <v>449583</v>
      </c>
      <c r="E18" s="16">
        <v>455220</v>
      </c>
      <c r="F18" s="16">
        <v>452664</v>
      </c>
      <c r="G18" s="16">
        <v>460292</v>
      </c>
      <c r="H18" s="16">
        <v>464704</v>
      </c>
      <c r="I18" s="16">
        <v>471830</v>
      </c>
      <c r="J18" s="16">
        <v>476140</v>
      </c>
      <c r="K18" s="16">
        <v>482245</v>
      </c>
      <c r="L18" s="16">
        <v>485367</v>
      </c>
      <c r="M18" s="51">
        <v>484021</v>
      </c>
      <c r="N18" s="18">
        <f t="shared" si="0"/>
        <v>5604538</v>
      </c>
    </row>
    <row r="19" spans="1:14" ht="12" customHeight="1">
      <c r="A19" s="10" t="str">
        <f>'Pregnant Women Participating'!A19</f>
        <v>Maryland</v>
      </c>
      <c r="B19" s="18">
        <v>2870575</v>
      </c>
      <c r="C19" s="16">
        <v>2923350</v>
      </c>
      <c r="D19" s="16">
        <v>2895895</v>
      </c>
      <c r="E19" s="16">
        <v>2920928</v>
      </c>
      <c r="F19" s="16">
        <v>2960904</v>
      </c>
      <c r="G19" s="16">
        <v>2969831</v>
      </c>
      <c r="H19" s="16">
        <v>3009997</v>
      </c>
      <c r="I19" s="16">
        <v>3002181</v>
      </c>
      <c r="J19" s="16">
        <v>2980366</v>
      </c>
      <c r="K19" s="16">
        <v>2999842</v>
      </c>
      <c r="L19" s="16">
        <v>3031857</v>
      </c>
      <c r="M19" s="51">
        <v>3029854</v>
      </c>
      <c r="N19" s="18">
        <f t="shared" si="0"/>
        <v>35595580</v>
      </c>
    </row>
    <row r="20" spans="1:14" ht="12" customHeight="1">
      <c r="A20" s="10" t="str">
        <f>'Pregnant Women Participating'!A20</f>
        <v>New Jersey</v>
      </c>
      <c r="B20" s="18">
        <v>2996848</v>
      </c>
      <c r="C20" s="16">
        <v>2963505</v>
      </c>
      <c r="D20" s="16">
        <v>2929252</v>
      </c>
      <c r="E20" s="16">
        <v>3000537</v>
      </c>
      <c r="F20" s="16">
        <v>2957112</v>
      </c>
      <c r="G20" s="16">
        <v>2979540</v>
      </c>
      <c r="H20" s="16">
        <v>2990517</v>
      </c>
      <c r="I20" s="16">
        <v>2955378</v>
      </c>
      <c r="J20" s="16">
        <v>2969459</v>
      </c>
      <c r="K20" s="16">
        <v>2961750</v>
      </c>
      <c r="L20" s="16">
        <v>2968418</v>
      </c>
      <c r="M20" s="51">
        <v>2988080</v>
      </c>
      <c r="N20" s="18">
        <f t="shared" si="0"/>
        <v>35660396</v>
      </c>
    </row>
    <row r="21" spans="1:14" ht="12" customHeight="1">
      <c r="A21" s="10" t="str">
        <f>'Pregnant Women Participating'!A21</f>
        <v>Pennsylvania</v>
      </c>
      <c r="B21" s="18">
        <v>5875529</v>
      </c>
      <c r="C21" s="16">
        <v>5878385</v>
      </c>
      <c r="D21" s="16">
        <v>5799174</v>
      </c>
      <c r="E21" s="16">
        <v>5922695</v>
      </c>
      <c r="F21" s="16">
        <v>5874713</v>
      </c>
      <c r="G21" s="16">
        <v>5882421</v>
      </c>
      <c r="H21" s="16">
        <v>5947051</v>
      </c>
      <c r="I21" s="16">
        <v>5906591</v>
      </c>
      <c r="J21" s="16">
        <v>5904466</v>
      </c>
      <c r="K21" s="16">
        <v>5892578</v>
      </c>
      <c r="L21" s="16">
        <v>5909621</v>
      </c>
      <c r="M21" s="51">
        <v>5907062</v>
      </c>
      <c r="N21" s="18">
        <f t="shared" si="0"/>
        <v>70700286</v>
      </c>
    </row>
    <row r="22" spans="1:14" ht="12" customHeight="1">
      <c r="A22" s="10" t="str">
        <f>'Pregnant Women Participating'!A22</f>
        <v>Puerto Rico</v>
      </c>
      <c r="B22" s="18">
        <v>2299993</v>
      </c>
      <c r="C22" s="16">
        <v>2128131</v>
      </c>
      <c r="D22" s="16">
        <v>2161008</v>
      </c>
      <c r="E22" s="16">
        <v>2148896</v>
      </c>
      <c r="F22" s="16">
        <v>2120290</v>
      </c>
      <c r="G22" s="16">
        <v>2142153</v>
      </c>
      <c r="H22" s="16">
        <v>2198052</v>
      </c>
      <c r="I22" s="16">
        <v>2185943</v>
      </c>
      <c r="J22" s="16">
        <v>2157313</v>
      </c>
      <c r="K22" s="16">
        <v>2088287</v>
      </c>
      <c r="L22" s="16">
        <v>2121384</v>
      </c>
      <c r="M22" s="51">
        <v>1946964</v>
      </c>
      <c r="N22" s="18">
        <f t="shared" si="0"/>
        <v>25698414</v>
      </c>
    </row>
    <row r="23" spans="1:14" ht="12" customHeight="1">
      <c r="A23" s="10" t="str">
        <f>'Pregnant Women Participating'!A23</f>
        <v>Virginia</v>
      </c>
      <c r="B23" s="18">
        <v>2508001</v>
      </c>
      <c r="C23" s="16">
        <v>2505615</v>
      </c>
      <c r="D23" s="16">
        <v>2503636</v>
      </c>
      <c r="E23" s="16">
        <v>2540654</v>
      </c>
      <c r="F23" s="16">
        <v>2522248</v>
      </c>
      <c r="G23" s="16">
        <v>2553077</v>
      </c>
      <c r="H23" s="16">
        <v>2561048</v>
      </c>
      <c r="I23" s="16">
        <v>2560074</v>
      </c>
      <c r="J23" s="16">
        <v>2517399</v>
      </c>
      <c r="K23" s="16">
        <v>2525445</v>
      </c>
      <c r="L23" s="16">
        <v>2519592</v>
      </c>
      <c r="M23" s="51">
        <v>2546931</v>
      </c>
      <c r="N23" s="18">
        <f t="shared" si="0"/>
        <v>30363720</v>
      </c>
    </row>
    <row r="24" spans="1:14" ht="12" customHeight="1">
      <c r="A24" s="10" t="str">
        <f>'Pregnant Women Participating'!A24</f>
        <v>Virgin Islands</v>
      </c>
      <c r="B24" s="18">
        <v>68093</v>
      </c>
      <c r="C24" s="16">
        <v>89133</v>
      </c>
      <c r="D24" s="16">
        <v>92973</v>
      </c>
      <c r="E24" s="16">
        <v>87666</v>
      </c>
      <c r="F24" s="16">
        <v>89935</v>
      </c>
      <c r="G24" s="16">
        <v>87725</v>
      </c>
      <c r="H24" s="16">
        <v>88648</v>
      </c>
      <c r="I24" s="16">
        <v>90355</v>
      </c>
      <c r="J24" s="16">
        <v>92196</v>
      </c>
      <c r="K24" s="16">
        <v>92151</v>
      </c>
      <c r="L24" s="16">
        <v>93150</v>
      </c>
      <c r="M24" s="51">
        <v>93683</v>
      </c>
      <c r="N24" s="18">
        <f t="shared" si="0"/>
        <v>1065708</v>
      </c>
    </row>
    <row r="25" spans="1:14" ht="12" customHeight="1">
      <c r="A25" s="10" t="str">
        <f>'Pregnant Women Participating'!A25</f>
        <v>West Virginia</v>
      </c>
      <c r="B25" s="18">
        <v>1005020</v>
      </c>
      <c r="C25" s="16">
        <v>1020399</v>
      </c>
      <c r="D25" s="16">
        <v>1008223</v>
      </c>
      <c r="E25" s="16">
        <v>1017224</v>
      </c>
      <c r="F25" s="16">
        <v>1010883</v>
      </c>
      <c r="G25" s="16">
        <v>1029580</v>
      </c>
      <c r="H25" s="16">
        <v>1044480</v>
      </c>
      <c r="I25" s="16">
        <v>1035724</v>
      </c>
      <c r="J25" s="16">
        <v>1026861</v>
      </c>
      <c r="K25" s="16">
        <v>1037602</v>
      </c>
      <c r="L25" s="16">
        <v>1047857</v>
      </c>
      <c r="M25" s="51">
        <v>1053698</v>
      </c>
      <c r="N25" s="18">
        <f t="shared" si="0"/>
        <v>12337551</v>
      </c>
    </row>
    <row r="26" spans="1:14" s="23" customFormat="1" ht="24.75" customHeight="1">
      <c r="A26" s="19" t="str">
        <f>'Pregnant Women Participating'!A26</f>
        <v>Mid-Atlantic Region</v>
      </c>
      <c r="B26" s="21">
        <v>18558391</v>
      </c>
      <c r="C26" s="20">
        <v>18430238</v>
      </c>
      <c r="D26" s="20">
        <v>18304981</v>
      </c>
      <c r="E26" s="20">
        <v>18568056</v>
      </c>
      <c r="F26" s="20">
        <v>18462197</v>
      </c>
      <c r="G26" s="20">
        <v>18586801</v>
      </c>
      <c r="H26" s="20">
        <v>18797231</v>
      </c>
      <c r="I26" s="20">
        <v>18696872</v>
      </c>
      <c r="J26" s="20">
        <v>18616801</v>
      </c>
      <c r="K26" s="20">
        <v>18570328</v>
      </c>
      <c r="L26" s="20">
        <v>18673820</v>
      </c>
      <c r="M26" s="50">
        <v>18552406</v>
      </c>
      <c r="N26" s="21">
        <f t="shared" si="0"/>
        <v>222818122</v>
      </c>
    </row>
    <row r="27" spans="1:14" ht="12" customHeight="1">
      <c r="A27" s="10" t="str">
        <f>'Pregnant Women Participating'!A27</f>
        <v>Alabama</v>
      </c>
      <c r="B27" s="18">
        <v>2393358</v>
      </c>
      <c r="C27" s="16">
        <v>2458502</v>
      </c>
      <c r="D27" s="16">
        <v>2441299</v>
      </c>
      <c r="E27" s="16">
        <v>2529874</v>
      </c>
      <c r="F27" s="16">
        <v>2496500</v>
      </c>
      <c r="G27" s="16">
        <v>2518470</v>
      </c>
      <c r="H27" s="16">
        <v>2518712</v>
      </c>
      <c r="I27" s="16">
        <v>2521420</v>
      </c>
      <c r="J27" s="16">
        <v>2520592</v>
      </c>
      <c r="K27" s="16">
        <v>2437265</v>
      </c>
      <c r="L27" s="16">
        <v>2526843</v>
      </c>
      <c r="M27" s="51">
        <v>2663035</v>
      </c>
      <c r="N27" s="18">
        <f t="shared" si="0"/>
        <v>30025870</v>
      </c>
    </row>
    <row r="28" spans="1:14" ht="12" customHeight="1">
      <c r="A28" s="10" t="str">
        <f>'Pregnant Women Participating'!A28</f>
        <v>Florida</v>
      </c>
      <c r="B28" s="18">
        <v>9122850</v>
      </c>
      <c r="C28" s="16">
        <v>9191666</v>
      </c>
      <c r="D28" s="16">
        <v>8955910</v>
      </c>
      <c r="E28" s="16">
        <v>9194836</v>
      </c>
      <c r="F28" s="16">
        <v>9351457</v>
      </c>
      <c r="G28" s="16">
        <v>9329624</v>
      </c>
      <c r="H28" s="16">
        <v>9439840</v>
      </c>
      <c r="I28" s="16">
        <v>9421900</v>
      </c>
      <c r="J28" s="16">
        <v>9345267</v>
      </c>
      <c r="K28" s="16">
        <v>9376192</v>
      </c>
      <c r="L28" s="16">
        <v>9289159</v>
      </c>
      <c r="M28" s="51">
        <v>9371410</v>
      </c>
      <c r="N28" s="18">
        <f t="shared" si="0"/>
        <v>111390111</v>
      </c>
    </row>
    <row r="29" spans="1:14" ht="12" customHeight="1">
      <c r="A29" s="10" t="str">
        <f>'Pregnant Women Participating'!A29</f>
        <v>Georgia</v>
      </c>
      <c r="B29" s="18">
        <v>6456436</v>
      </c>
      <c r="C29" s="16">
        <v>6485029</v>
      </c>
      <c r="D29" s="16">
        <v>6432524</v>
      </c>
      <c r="E29" s="16">
        <v>6535015</v>
      </c>
      <c r="F29" s="16">
        <v>6557301</v>
      </c>
      <c r="G29" s="16">
        <v>6601538</v>
      </c>
      <c r="H29" s="16">
        <v>6605033</v>
      </c>
      <c r="I29" s="16">
        <v>6612640</v>
      </c>
      <c r="J29" s="16">
        <v>6571565</v>
      </c>
      <c r="K29" s="16">
        <v>6568412</v>
      </c>
      <c r="L29" s="16">
        <v>6580942</v>
      </c>
      <c r="M29" s="51">
        <v>6591412</v>
      </c>
      <c r="N29" s="18">
        <f t="shared" si="0"/>
        <v>78597847</v>
      </c>
    </row>
    <row r="30" spans="1:14" ht="12" customHeight="1">
      <c r="A30" s="10" t="str">
        <f>'Pregnant Women Participating'!A30</f>
        <v>Georgia</v>
      </c>
      <c r="B30" s="18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51"/>
      <c r="N30" s="18" t="str">
        <f t="shared" si="0"/>
        <v> </v>
      </c>
    </row>
    <row r="31" spans="1:14" ht="12" customHeight="1">
      <c r="A31" s="10" t="str">
        <f>'Pregnant Women Participating'!A31</f>
        <v>Georgia</v>
      </c>
      <c r="B31" s="18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51"/>
      <c r="N31" s="18" t="str">
        <f t="shared" si="0"/>
        <v> </v>
      </c>
    </row>
    <row r="32" spans="1:14" ht="12" customHeight="1">
      <c r="A32" s="10" t="str">
        <f>'Pregnant Women Participating'!A32</f>
        <v>Kentucky</v>
      </c>
      <c r="B32" s="18">
        <v>2408852</v>
      </c>
      <c r="C32" s="16">
        <v>2390740</v>
      </c>
      <c r="D32" s="16">
        <v>2363863</v>
      </c>
      <c r="E32" s="16">
        <v>2407905</v>
      </c>
      <c r="F32" s="16">
        <v>2398915</v>
      </c>
      <c r="G32" s="16">
        <v>2430508</v>
      </c>
      <c r="H32" s="16">
        <v>2445938</v>
      </c>
      <c r="I32" s="16">
        <v>2410275</v>
      </c>
      <c r="J32" s="16">
        <v>2406868</v>
      </c>
      <c r="K32" s="16">
        <v>2437903</v>
      </c>
      <c r="L32" s="16">
        <v>2447014</v>
      </c>
      <c r="M32" s="51">
        <v>2461473</v>
      </c>
      <c r="N32" s="18">
        <f t="shared" si="0"/>
        <v>29010254</v>
      </c>
    </row>
    <row r="33" spans="1:14" ht="12" customHeight="1">
      <c r="A33" s="10" t="str">
        <f>'Pregnant Women Participating'!A33</f>
        <v>Mississippi</v>
      </c>
      <c r="B33" s="18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51"/>
      <c r="N33" s="18" t="str">
        <f t="shared" si="0"/>
        <v> </v>
      </c>
    </row>
    <row r="34" spans="1:14" ht="12" customHeight="1">
      <c r="A34" s="10" t="str">
        <f>'Pregnant Women Participating'!A34</f>
        <v>North Carolina</v>
      </c>
      <c r="B34" s="18">
        <v>5225843</v>
      </c>
      <c r="C34" s="16">
        <v>5088212</v>
      </c>
      <c r="D34" s="16">
        <v>5007842</v>
      </c>
      <c r="E34" s="16">
        <v>5097560</v>
      </c>
      <c r="F34" s="16">
        <v>5121895</v>
      </c>
      <c r="G34" s="16">
        <v>5096760</v>
      </c>
      <c r="H34" s="16">
        <v>5178472</v>
      </c>
      <c r="I34" s="16">
        <v>5146481</v>
      </c>
      <c r="J34" s="16">
        <v>5155546</v>
      </c>
      <c r="K34" s="16">
        <v>5115978</v>
      </c>
      <c r="L34" s="16">
        <v>5158546</v>
      </c>
      <c r="M34" s="51">
        <v>5191194</v>
      </c>
      <c r="N34" s="18">
        <f t="shared" si="0"/>
        <v>61584329</v>
      </c>
    </row>
    <row r="35" spans="1:14" ht="12" customHeight="1">
      <c r="A35" s="10" t="str">
        <f>'Pregnant Women Participating'!A35</f>
        <v>South Carolina</v>
      </c>
      <c r="B35" s="18">
        <v>2923188</v>
      </c>
      <c r="C35" s="16">
        <v>2888785</v>
      </c>
      <c r="D35" s="16">
        <v>2857093</v>
      </c>
      <c r="E35" s="16">
        <v>2896520</v>
      </c>
      <c r="F35" s="16">
        <v>2886223</v>
      </c>
      <c r="G35" s="16">
        <v>2924990</v>
      </c>
      <c r="H35" s="16">
        <v>2950084</v>
      </c>
      <c r="I35" s="16">
        <v>2965021</v>
      </c>
      <c r="J35" s="16">
        <v>2979910</v>
      </c>
      <c r="K35" s="16">
        <v>3006498</v>
      </c>
      <c r="L35" s="16">
        <v>2985108</v>
      </c>
      <c r="M35" s="51">
        <v>3012527</v>
      </c>
      <c r="N35" s="18">
        <f t="shared" si="0"/>
        <v>35275947</v>
      </c>
    </row>
    <row r="36" spans="1:14" ht="12" customHeight="1">
      <c r="A36" s="10" t="str">
        <f>'Pregnant Women Participating'!A36</f>
        <v>Tennessee</v>
      </c>
      <c r="B36" s="18">
        <v>3402042</v>
      </c>
      <c r="C36" s="16">
        <v>3451106</v>
      </c>
      <c r="D36" s="16">
        <v>3509066</v>
      </c>
      <c r="E36" s="16">
        <v>3559514</v>
      </c>
      <c r="F36" s="16">
        <v>3691731</v>
      </c>
      <c r="G36" s="16">
        <v>3781110</v>
      </c>
      <c r="H36" s="16">
        <v>3830516</v>
      </c>
      <c r="I36" s="16">
        <v>3870261</v>
      </c>
      <c r="J36" s="16">
        <v>3864370</v>
      </c>
      <c r="K36" s="16">
        <v>3819206</v>
      </c>
      <c r="L36" s="16">
        <v>3870172</v>
      </c>
      <c r="M36" s="51">
        <v>3872201</v>
      </c>
      <c r="N36" s="18">
        <f t="shared" si="0"/>
        <v>44521295</v>
      </c>
    </row>
    <row r="37" spans="1:14" ht="12" customHeight="1">
      <c r="A37" s="10" t="str">
        <f>'Pregnant Women Participating'!A37</f>
        <v>Choctaw Indians, MS</v>
      </c>
      <c r="B37" s="18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51"/>
      <c r="N37" s="18" t="str">
        <f t="shared" si="0"/>
        <v> </v>
      </c>
    </row>
    <row r="38" spans="1:14" ht="12" customHeight="1">
      <c r="A38" s="10" t="str">
        <f>'Pregnant Women Participating'!A38</f>
        <v>Eastern Cherokee, NC</v>
      </c>
      <c r="B38" s="18">
        <v>9329</v>
      </c>
      <c r="C38" s="16">
        <v>9408</v>
      </c>
      <c r="D38" s="16">
        <v>7019</v>
      </c>
      <c r="E38" s="16">
        <v>9691</v>
      </c>
      <c r="F38" s="16">
        <v>9115</v>
      </c>
      <c r="G38" s="16">
        <v>9025</v>
      </c>
      <c r="H38" s="16">
        <v>9040</v>
      </c>
      <c r="I38" s="16">
        <v>9271</v>
      </c>
      <c r="J38" s="16">
        <v>9196</v>
      </c>
      <c r="K38" s="16">
        <v>9015</v>
      </c>
      <c r="L38" s="16">
        <v>9249</v>
      </c>
      <c r="M38" s="51">
        <v>10022</v>
      </c>
      <c r="N38" s="18">
        <f aca="true" t="shared" si="1" ref="N38:N69">IF(SUM(B38:M38)&gt;0,SUM(B38:M38)," ")</f>
        <v>109380</v>
      </c>
    </row>
    <row r="39" spans="1:14" s="23" customFormat="1" ht="24.75" customHeight="1">
      <c r="A39" s="19" t="str">
        <f>'Pregnant Women Participating'!A39</f>
        <v>Southeast Region</v>
      </c>
      <c r="B39" s="21">
        <v>31941898</v>
      </c>
      <c r="C39" s="20">
        <v>31963448</v>
      </c>
      <c r="D39" s="20">
        <v>31574616</v>
      </c>
      <c r="E39" s="20">
        <v>32230915</v>
      </c>
      <c r="F39" s="20">
        <v>32513137</v>
      </c>
      <c r="G39" s="20">
        <v>32692025</v>
      </c>
      <c r="H39" s="20">
        <v>32977635</v>
      </c>
      <c r="I39" s="20">
        <v>32957269</v>
      </c>
      <c r="J39" s="20">
        <v>32853314</v>
      </c>
      <c r="K39" s="20">
        <v>32770469</v>
      </c>
      <c r="L39" s="20">
        <v>32867033</v>
      </c>
      <c r="M39" s="50">
        <v>33173274</v>
      </c>
      <c r="N39" s="21">
        <f t="shared" si="1"/>
        <v>390515033</v>
      </c>
    </row>
    <row r="40" spans="1:14" ht="12" customHeight="1">
      <c r="A40" s="10" t="str">
        <f>'Pregnant Women Participating'!A40</f>
        <v>Illinois</v>
      </c>
      <c r="B40" s="18">
        <v>6976168</v>
      </c>
      <c r="C40" s="16">
        <v>5738336</v>
      </c>
      <c r="D40" s="16">
        <v>7119672</v>
      </c>
      <c r="E40" s="16">
        <v>6370012</v>
      </c>
      <c r="F40" s="16">
        <v>6549830</v>
      </c>
      <c r="G40" s="16">
        <v>6921006</v>
      </c>
      <c r="H40" s="16">
        <v>6644041</v>
      </c>
      <c r="I40" s="16">
        <v>6804446</v>
      </c>
      <c r="J40" s="16">
        <v>6686735</v>
      </c>
      <c r="K40" s="16">
        <v>5485713</v>
      </c>
      <c r="L40" s="16">
        <v>7905631</v>
      </c>
      <c r="M40" s="51">
        <v>5928728</v>
      </c>
      <c r="N40" s="18">
        <f t="shared" si="1"/>
        <v>79130318</v>
      </c>
    </row>
    <row r="41" spans="1:14" ht="12" customHeight="1">
      <c r="A41" s="10" t="str">
        <f>'Pregnant Women Participating'!A41</f>
        <v>Indiana</v>
      </c>
      <c r="B41" s="18">
        <v>3353779</v>
      </c>
      <c r="C41" s="16">
        <v>3336403</v>
      </c>
      <c r="D41" s="16">
        <v>3321183</v>
      </c>
      <c r="E41" s="16">
        <v>3390262</v>
      </c>
      <c r="F41" s="16">
        <v>3349901</v>
      </c>
      <c r="G41" s="16">
        <v>3422681</v>
      </c>
      <c r="H41" s="16">
        <v>3455232</v>
      </c>
      <c r="I41" s="16">
        <v>3432582</v>
      </c>
      <c r="J41" s="16">
        <v>3413127</v>
      </c>
      <c r="K41" s="16">
        <v>3456878</v>
      </c>
      <c r="L41" s="16">
        <v>3464626</v>
      </c>
      <c r="M41" s="51">
        <v>3497420</v>
      </c>
      <c r="N41" s="18">
        <f t="shared" si="1"/>
        <v>40894074</v>
      </c>
    </row>
    <row r="42" spans="1:14" ht="12" customHeight="1">
      <c r="A42" s="10" t="str">
        <f>'Pregnant Women Participating'!A42</f>
        <v>Michigan</v>
      </c>
      <c r="B42" s="18">
        <v>4594489</v>
      </c>
      <c r="C42" s="16">
        <v>4559510</v>
      </c>
      <c r="D42" s="16">
        <v>4509952</v>
      </c>
      <c r="E42" s="16">
        <v>4622805</v>
      </c>
      <c r="F42" s="16">
        <v>4575203</v>
      </c>
      <c r="G42" s="16">
        <v>4666650</v>
      </c>
      <c r="H42" s="16">
        <v>4646373</v>
      </c>
      <c r="I42" s="16">
        <v>4584729</v>
      </c>
      <c r="J42" s="16">
        <v>4625329</v>
      </c>
      <c r="K42" s="16">
        <v>4618797</v>
      </c>
      <c r="L42" s="16">
        <v>4651552</v>
      </c>
      <c r="M42" s="51">
        <v>4660800</v>
      </c>
      <c r="N42" s="18">
        <f t="shared" si="1"/>
        <v>55316189</v>
      </c>
    </row>
    <row r="43" spans="1:14" ht="12" customHeight="1">
      <c r="A43" s="10" t="str">
        <f>'Pregnant Women Participating'!A43</f>
        <v>Minnesota</v>
      </c>
      <c r="B43" s="18">
        <v>2515397</v>
      </c>
      <c r="C43" s="16">
        <v>2512721</v>
      </c>
      <c r="D43" s="16">
        <v>2484915</v>
      </c>
      <c r="E43" s="16">
        <v>2541797</v>
      </c>
      <c r="F43" s="16">
        <v>2516287</v>
      </c>
      <c r="G43" s="16">
        <v>2533820</v>
      </c>
      <c r="H43" s="16">
        <v>2552100</v>
      </c>
      <c r="I43" s="16">
        <v>2551042</v>
      </c>
      <c r="J43" s="16">
        <v>2560311</v>
      </c>
      <c r="K43" s="16">
        <v>2600999</v>
      </c>
      <c r="L43" s="16">
        <v>2562977</v>
      </c>
      <c r="M43" s="51">
        <v>2578714</v>
      </c>
      <c r="N43" s="18">
        <f t="shared" si="1"/>
        <v>30511080</v>
      </c>
    </row>
    <row r="44" spans="1:14" ht="12" customHeight="1">
      <c r="A44" s="10" t="str">
        <f>'Pregnant Women Participating'!A44</f>
        <v>Ohio</v>
      </c>
      <c r="B44" s="18">
        <v>5787645</v>
      </c>
      <c r="C44" s="16">
        <v>5771922</v>
      </c>
      <c r="D44" s="16">
        <v>5734829</v>
      </c>
      <c r="E44" s="16">
        <v>5716481</v>
      </c>
      <c r="F44" s="16">
        <v>5677090</v>
      </c>
      <c r="G44" s="16">
        <v>5673124</v>
      </c>
      <c r="H44" s="16">
        <v>5715930</v>
      </c>
      <c r="I44" s="16">
        <v>5754127</v>
      </c>
      <c r="J44" s="16">
        <v>5676493</v>
      </c>
      <c r="K44" s="16">
        <v>5650228</v>
      </c>
      <c r="L44" s="16">
        <v>5666547</v>
      </c>
      <c r="M44" s="51">
        <v>5581177</v>
      </c>
      <c r="N44" s="18">
        <f t="shared" si="1"/>
        <v>68405593</v>
      </c>
    </row>
    <row r="45" spans="1:14" ht="12" customHeight="1">
      <c r="A45" s="10" t="str">
        <f>'Pregnant Women Participating'!A45</f>
        <v>Wisconsin</v>
      </c>
      <c r="B45" s="18">
        <v>2276885</v>
      </c>
      <c r="C45" s="16">
        <v>2282628</v>
      </c>
      <c r="D45" s="16">
        <v>2227936</v>
      </c>
      <c r="E45" s="16">
        <v>2297001</v>
      </c>
      <c r="F45" s="16">
        <v>2258271</v>
      </c>
      <c r="G45" s="16">
        <v>2268973</v>
      </c>
      <c r="H45" s="16">
        <v>2255859</v>
      </c>
      <c r="I45" s="16">
        <v>2284394</v>
      </c>
      <c r="J45" s="16">
        <v>2245133</v>
      </c>
      <c r="K45" s="16">
        <v>2255000</v>
      </c>
      <c r="L45" s="16">
        <v>2246072</v>
      </c>
      <c r="M45" s="51">
        <v>2281527</v>
      </c>
      <c r="N45" s="18">
        <f t="shared" si="1"/>
        <v>27179679</v>
      </c>
    </row>
    <row r="46" spans="1:14" s="23" customFormat="1" ht="24.75" customHeight="1">
      <c r="A46" s="19" t="str">
        <f>'Pregnant Women Participating'!A46</f>
        <v>Midwest Region</v>
      </c>
      <c r="B46" s="21">
        <v>25504363</v>
      </c>
      <c r="C46" s="20">
        <v>24201520</v>
      </c>
      <c r="D46" s="20">
        <v>25398487</v>
      </c>
      <c r="E46" s="20">
        <v>24938358</v>
      </c>
      <c r="F46" s="20">
        <v>24926582</v>
      </c>
      <c r="G46" s="20">
        <v>25486254</v>
      </c>
      <c r="H46" s="20">
        <v>25269535</v>
      </c>
      <c r="I46" s="20">
        <v>25411320</v>
      </c>
      <c r="J46" s="20">
        <v>25207128</v>
      </c>
      <c r="K46" s="20">
        <v>24067615</v>
      </c>
      <c r="L46" s="20">
        <v>26497405</v>
      </c>
      <c r="M46" s="50">
        <v>24528366</v>
      </c>
      <c r="N46" s="21">
        <f t="shared" si="1"/>
        <v>301436933</v>
      </c>
    </row>
    <row r="47" spans="1:14" ht="12" customHeight="1">
      <c r="A47" s="10" t="str">
        <f>'Pregnant Women Participating'!A47</f>
        <v>Arkansas</v>
      </c>
      <c r="B47" s="18">
        <v>2149121</v>
      </c>
      <c r="C47" s="16">
        <v>2116446</v>
      </c>
      <c r="D47" s="16">
        <v>2045579</v>
      </c>
      <c r="E47" s="16">
        <v>2141396</v>
      </c>
      <c r="F47" s="16">
        <v>2106826</v>
      </c>
      <c r="G47" s="16">
        <v>2125749</v>
      </c>
      <c r="H47" s="16">
        <v>2218800</v>
      </c>
      <c r="I47" s="16">
        <v>2234454</v>
      </c>
      <c r="J47" s="16">
        <v>2250358</v>
      </c>
      <c r="K47" s="16">
        <v>2256867</v>
      </c>
      <c r="L47" s="16">
        <v>2257189</v>
      </c>
      <c r="M47" s="51">
        <v>2285787</v>
      </c>
      <c r="N47" s="18">
        <f t="shared" si="1"/>
        <v>26188572</v>
      </c>
    </row>
    <row r="48" spans="1:14" ht="12" customHeight="1">
      <c r="A48" s="10" t="str">
        <f>'Pregnant Women Participating'!A48</f>
        <v>Louisiana</v>
      </c>
      <c r="B48" s="18">
        <v>3178492</v>
      </c>
      <c r="C48" s="16">
        <v>3260853</v>
      </c>
      <c r="D48" s="16">
        <v>3053694</v>
      </c>
      <c r="E48" s="16">
        <v>3398549</v>
      </c>
      <c r="F48" s="16">
        <v>2915065</v>
      </c>
      <c r="G48" s="16">
        <v>3175012</v>
      </c>
      <c r="H48" s="16">
        <v>3469054</v>
      </c>
      <c r="I48" s="16">
        <v>3460592</v>
      </c>
      <c r="J48" s="16">
        <v>3090876</v>
      </c>
      <c r="K48" s="16">
        <v>2552131</v>
      </c>
      <c r="L48" s="16">
        <v>2952165</v>
      </c>
      <c r="M48" s="51">
        <v>3367150</v>
      </c>
      <c r="N48" s="18">
        <f t="shared" si="1"/>
        <v>37873633</v>
      </c>
    </row>
    <row r="49" spans="1:14" ht="12" customHeight="1">
      <c r="A49" s="10" t="str">
        <f>'Pregnant Women Participating'!A49</f>
        <v>New Mexico</v>
      </c>
      <c r="B49" s="18">
        <v>1279335</v>
      </c>
      <c r="C49" s="16">
        <v>1143247</v>
      </c>
      <c r="D49" s="16">
        <v>1219875</v>
      </c>
      <c r="E49" s="16">
        <v>1149981</v>
      </c>
      <c r="F49" s="16">
        <v>1162028</v>
      </c>
      <c r="G49" s="16">
        <v>1261931</v>
      </c>
      <c r="H49" s="16">
        <v>1172352</v>
      </c>
      <c r="I49" s="16">
        <v>1246909</v>
      </c>
      <c r="J49" s="16">
        <v>1168554</v>
      </c>
      <c r="K49" s="16">
        <v>1332118</v>
      </c>
      <c r="L49" s="16">
        <v>1046530</v>
      </c>
      <c r="M49" s="51">
        <v>1388145</v>
      </c>
      <c r="N49" s="18">
        <f t="shared" si="1"/>
        <v>14571005</v>
      </c>
    </row>
    <row r="50" spans="1:14" ht="12" customHeight="1">
      <c r="A50" s="10" t="str">
        <f>'Pregnant Women Participating'!A50</f>
        <v>Oklahoma</v>
      </c>
      <c r="B50" s="18">
        <v>1989979</v>
      </c>
      <c r="C50" s="16">
        <v>1959231</v>
      </c>
      <c r="D50" s="16">
        <v>1911893</v>
      </c>
      <c r="E50" s="16">
        <v>1963220</v>
      </c>
      <c r="F50" s="16">
        <v>1941944</v>
      </c>
      <c r="G50" s="16">
        <v>1986921</v>
      </c>
      <c r="H50" s="16">
        <v>1997949</v>
      </c>
      <c r="I50" s="16">
        <v>1994396</v>
      </c>
      <c r="J50" s="16">
        <v>1968358</v>
      </c>
      <c r="K50" s="16">
        <v>1997950</v>
      </c>
      <c r="L50" s="16">
        <v>1995605</v>
      </c>
      <c r="M50" s="51">
        <v>2021570</v>
      </c>
      <c r="N50" s="18">
        <f t="shared" si="1"/>
        <v>23729016</v>
      </c>
    </row>
    <row r="51" spans="1:14" ht="12" customHeight="1">
      <c r="A51" s="10" t="str">
        <f>'Pregnant Women Participating'!A51</f>
        <v>Texas</v>
      </c>
      <c r="B51" s="18">
        <v>20078654</v>
      </c>
      <c r="C51" s="16">
        <v>19618805</v>
      </c>
      <c r="D51" s="16">
        <v>19490852</v>
      </c>
      <c r="E51" s="16">
        <v>19876050</v>
      </c>
      <c r="F51" s="16">
        <v>19816611</v>
      </c>
      <c r="G51" s="16">
        <v>20009997</v>
      </c>
      <c r="H51" s="16">
        <v>20102051</v>
      </c>
      <c r="I51" s="16">
        <v>19954505</v>
      </c>
      <c r="J51" s="16">
        <v>19772475</v>
      </c>
      <c r="K51" s="16">
        <v>19663417</v>
      </c>
      <c r="L51" s="16">
        <v>19653983</v>
      </c>
      <c r="M51" s="51">
        <v>19655446</v>
      </c>
      <c r="N51" s="18">
        <f t="shared" si="1"/>
        <v>237692846</v>
      </c>
    </row>
    <row r="52" spans="1:14" ht="12" customHeight="1">
      <c r="A52" s="10" t="str">
        <f>'Pregnant Women Participating'!A52</f>
        <v>Acoma, Canoncito &amp; Laguna, NM</v>
      </c>
      <c r="B52" s="18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51"/>
      <c r="N52" s="18" t="str">
        <f t="shared" si="1"/>
        <v> </v>
      </c>
    </row>
    <row r="53" spans="1:14" ht="12" customHeight="1">
      <c r="A53" s="10" t="str">
        <f>'Pregnant Women Participating'!A53</f>
        <v>Eight Northern Pueblos, NM</v>
      </c>
      <c r="B53" s="18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51"/>
      <c r="N53" s="18" t="str">
        <f t="shared" si="1"/>
        <v> </v>
      </c>
    </row>
    <row r="54" spans="1:14" ht="12" customHeight="1">
      <c r="A54" s="10" t="str">
        <f>'Pregnant Women Participating'!A54</f>
        <v>Five Sandoval Pueblos, NM</v>
      </c>
      <c r="B54" s="18">
        <v>1936</v>
      </c>
      <c r="C54" s="16">
        <v>2111</v>
      </c>
      <c r="D54" s="16">
        <v>1657</v>
      </c>
      <c r="E54" s="16">
        <v>2079</v>
      </c>
      <c r="F54" s="16">
        <v>2637</v>
      </c>
      <c r="G54" s="16">
        <v>2539</v>
      </c>
      <c r="H54" s="16">
        <v>1838</v>
      </c>
      <c r="I54" s="16">
        <v>2526</v>
      </c>
      <c r="J54" s="16">
        <v>295</v>
      </c>
      <c r="K54" s="16">
        <v>358</v>
      </c>
      <c r="L54" s="16">
        <v>359</v>
      </c>
      <c r="M54" s="51">
        <v>369</v>
      </c>
      <c r="N54" s="18">
        <f t="shared" si="1"/>
        <v>18704</v>
      </c>
    </row>
    <row r="55" spans="1:14" ht="12" customHeight="1">
      <c r="A55" s="10" t="str">
        <f>'Pregnant Women Participating'!A55</f>
        <v>Isleta Pueblo, NM</v>
      </c>
      <c r="B55" s="18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51"/>
      <c r="N55" s="18" t="str">
        <f t="shared" si="1"/>
        <v> </v>
      </c>
    </row>
    <row r="56" spans="1:14" ht="12" customHeight="1">
      <c r="A56" s="10" t="str">
        <f>'Pregnant Women Participating'!A56</f>
        <v>San Felipe Pueblo, NM</v>
      </c>
      <c r="B56" s="18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51"/>
      <c r="N56" s="18" t="str">
        <f t="shared" si="1"/>
        <v> </v>
      </c>
    </row>
    <row r="57" spans="1:14" ht="12" customHeight="1">
      <c r="A57" s="10" t="str">
        <f>'Pregnant Women Participating'!A57</f>
        <v>Santo Domingo Tribe, NM</v>
      </c>
      <c r="B57" s="18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51"/>
      <c r="N57" s="18" t="str">
        <f t="shared" si="1"/>
        <v> </v>
      </c>
    </row>
    <row r="58" spans="1:14" ht="12" customHeight="1">
      <c r="A58" s="10" t="str">
        <f>'Pregnant Women Participating'!A58</f>
        <v>Zuni Pueblo, NM</v>
      </c>
      <c r="B58" s="18">
        <v>3517</v>
      </c>
      <c r="C58" s="16">
        <v>3838</v>
      </c>
      <c r="D58" s="16">
        <v>4294</v>
      </c>
      <c r="E58" s="16">
        <v>4783</v>
      </c>
      <c r="F58" s="16">
        <v>4378</v>
      </c>
      <c r="G58" s="16">
        <v>4019</v>
      </c>
      <c r="H58" s="16">
        <v>3981</v>
      </c>
      <c r="I58" s="16">
        <v>3617</v>
      </c>
      <c r="J58" s="16">
        <v>3535</v>
      </c>
      <c r="K58" s="16">
        <v>4254</v>
      </c>
      <c r="L58" s="16">
        <v>3469</v>
      </c>
      <c r="M58" s="51">
        <v>3870</v>
      </c>
      <c r="N58" s="18">
        <f t="shared" si="1"/>
        <v>47555</v>
      </c>
    </row>
    <row r="59" spans="1:14" ht="12" customHeight="1">
      <c r="A59" s="10" t="str">
        <f>'Pregnant Women Participating'!A59</f>
        <v>Cherokee Nation, OK</v>
      </c>
      <c r="B59" s="18">
        <v>145182</v>
      </c>
      <c r="C59" s="16">
        <v>139519</v>
      </c>
      <c r="D59" s="16">
        <v>137033</v>
      </c>
      <c r="E59" s="16">
        <v>140814</v>
      </c>
      <c r="F59" s="16">
        <v>131620</v>
      </c>
      <c r="G59" s="16">
        <v>134289</v>
      </c>
      <c r="H59" s="16">
        <v>132230</v>
      </c>
      <c r="I59" s="16">
        <v>134968</v>
      </c>
      <c r="J59" s="16">
        <v>130412</v>
      </c>
      <c r="K59" s="16">
        <v>135209</v>
      </c>
      <c r="L59" s="16">
        <v>133336</v>
      </c>
      <c r="M59" s="51">
        <v>127813</v>
      </c>
      <c r="N59" s="18">
        <f t="shared" si="1"/>
        <v>1622425</v>
      </c>
    </row>
    <row r="60" spans="1:14" ht="12" customHeight="1">
      <c r="A60" s="10" t="str">
        <f>'Pregnant Women Participating'!A60</f>
        <v>Chickasaw Nation, OK</v>
      </c>
      <c r="B60" s="18">
        <v>62707</v>
      </c>
      <c r="C60" s="16">
        <v>61808</v>
      </c>
      <c r="D60" s="16">
        <v>62817</v>
      </c>
      <c r="E60" s="16">
        <v>64374</v>
      </c>
      <c r="F60" s="16">
        <v>63645</v>
      </c>
      <c r="G60" s="16">
        <v>64145</v>
      </c>
      <c r="H60" s="16">
        <v>64483</v>
      </c>
      <c r="I60" s="16">
        <v>64834</v>
      </c>
      <c r="J60" s="16">
        <v>64178</v>
      </c>
      <c r="K60" s="16">
        <v>65630</v>
      </c>
      <c r="L60" s="16">
        <v>65264</v>
      </c>
      <c r="M60" s="51">
        <v>65815</v>
      </c>
      <c r="N60" s="18">
        <f t="shared" si="1"/>
        <v>769700</v>
      </c>
    </row>
    <row r="61" spans="1:14" ht="12" customHeight="1">
      <c r="A61" s="10" t="str">
        <f>'Pregnant Women Participating'!A61</f>
        <v>Choctaw Nation, OK</v>
      </c>
      <c r="B61" s="18">
        <v>77701</v>
      </c>
      <c r="C61" s="16">
        <v>81351</v>
      </c>
      <c r="D61" s="16">
        <v>90940</v>
      </c>
      <c r="E61" s="16">
        <v>98447</v>
      </c>
      <c r="F61" s="16">
        <v>95168</v>
      </c>
      <c r="G61" s="16">
        <v>82467</v>
      </c>
      <c r="H61" s="16">
        <v>75530</v>
      </c>
      <c r="I61" s="16">
        <v>75508</v>
      </c>
      <c r="J61" s="16">
        <v>75898</v>
      </c>
      <c r="K61" s="16">
        <v>77134</v>
      </c>
      <c r="L61" s="16">
        <v>79892</v>
      </c>
      <c r="M61" s="51">
        <v>77416</v>
      </c>
      <c r="N61" s="18">
        <f t="shared" si="1"/>
        <v>987452</v>
      </c>
    </row>
    <row r="62" spans="1:14" ht="12" customHeight="1">
      <c r="A62" s="10" t="str">
        <f>'Pregnant Women Participating'!A62</f>
        <v>Citizen Potawatomi Nation, OK</v>
      </c>
      <c r="B62" s="18">
        <v>24815</v>
      </c>
      <c r="C62" s="16">
        <v>24845</v>
      </c>
      <c r="D62" s="16">
        <v>24344</v>
      </c>
      <c r="E62" s="16">
        <v>25400</v>
      </c>
      <c r="F62" s="16">
        <v>24382</v>
      </c>
      <c r="G62" s="16">
        <v>24668</v>
      </c>
      <c r="H62" s="16">
        <v>23821</v>
      </c>
      <c r="I62" s="16">
        <v>24661</v>
      </c>
      <c r="J62" s="16">
        <v>24148</v>
      </c>
      <c r="K62" s="16">
        <v>22606</v>
      </c>
      <c r="L62" s="16">
        <v>23014</v>
      </c>
      <c r="M62" s="51">
        <v>22048</v>
      </c>
      <c r="N62" s="18">
        <f t="shared" si="1"/>
        <v>288752</v>
      </c>
    </row>
    <row r="63" spans="1:14" ht="12" customHeight="1">
      <c r="A63" s="10" t="str">
        <f>'Pregnant Women Participating'!A63</f>
        <v>Inter-Tribal Council, OK</v>
      </c>
      <c r="B63" s="18">
        <v>8219</v>
      </c>
      <c r="C63" s="16">
        <v>8965</v>
      </c>
      <c r="D63" s="16">
        <v>7848</v>
      </c>
      <c r="E63" s="16">
        <v>8189</v>
      </c>
      <c r="F63" s="16">
        <v>7402</v>
      </c>
      <c r="G63" s="16">
        <v>7107</v>
      </c>
      <c r="H63" s="16">
        <v>6976</v>
      </c>
      <c r="I63" s="16">
        <v>7019</v>
      </c>
      <c r="J63" s="16">
        <v>6507</v>
      </c>
      <c r="K63" s="16">
        <v>6359</v>
      </c>
      <c r="L63" s="16">
        <v>6258</v>
      </c>
      <c r="M63" s="51">
        <v>5930</v>
      </c>
      <c r="N63" s="18">
        <f t="shared" si="1"/>
        <v>86779</v>
      </c>
    </row>
    <row r="64" spans="1:14" ht="12" customHeight="1">
      <c r="A64" s="10" t="str">
        <f>'Pregnant Women Participating'!A64</f>
        <v>Muscogee Creek Nation, OK</v>
      </c>
      <c r="B64" s="18">
        <v>41061</v>
      </c>
      <c r="C64" s="16">
        <v>41752</v>
      </c>
      <c r="D64" s="16">
        <v>40709</v>
      </c>
      <c r="E64" s="16">
        <v>41368</v>
      </c>
      <c r="F64" s="16">
        <v>41908</v>
      </c>
      <c r="G64" s="16">
        <v>44946</v>
      </c>
      <c r="H64" s="16">
        <v>43238</v>
      </c>
      <c r="I64" s="16">
        <v>45528</v>
      </c>
      <c r="J64" s="16">
        <v>41712</v>
      </c>
      <c r="K64" s="16">
        <v>42760</v>
      </c>
      <c r="L64" s="16">
        <v>41928</v>
      </c>
      <c r="M64" s="51">
        <v>42198</v>
      </c>
      <c r="N64" s="18">
        <f t="shared" si="1"/>
        <v>509108</v>
      </c>
    </row>
    <row r="65" spans="1:14" ht="12" customHeight="1">
      <c r="A65" s="10" t="str">
        <f>'Pregnant Women Participating'!A65</f>
        <v>Osage Tribal Council, OK</v>
      </c>
      <c r="B65" s="18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51"/>
      <c r="N65" s="18" t="str">
        <f t="shared" si="1"/>
        <v> </v>
      </c>
    </row>
    <row r="66" spans="1:14" ht="12" customHeight="1">
      <c r="A66" s="10" t="str">
        <f>'Pregnant Women Participating'!A66</f>
        <v>Otoe-Missouria Tribe, OK</v>
      </c>
      <c r="B66" s="18">
        <v>6976</v>
      </c>
      <c r="C66" s="16">
        <v>8954</v>
      </c>
      <c r="D66" s="16">
        <v>10876</v>
      </c>
      <c r="E66" s="16">
        <v>13011</v>
      </c>
      <c r="F66" s="16">
        <v>11648</v>
      </c>
      <c r="G66" s="16">
        <v>12101</v>
      </c>
      <c r="H66" s="16">
        <v>12694</v>
      </c>
      <c r="I66" s="16">
        <v>12292</v>
      </c>
      <c r="J66" s="16">
        <v>12180</v>
      </c>
      <c r="K66" s="16">
        <v>14184</v>
      </c>
      <c r="L66" s="16">
        <v>12171</v>
      </c>
      <c r="M66" s="51">
        <v>15277</v>
      </c>
      <c r="N66" s="18">
        <f t="shared" si="1"/>
        <v>142364</v>
      </c>
    </row>
    <row r="67" spans="1:14" ht="12" customHeight="1">
      <c r="A67" s="10" t="str">
        <f>'Pregnant Women Participating'!A67</f>
        <v>Wichita, Caddo &amp; Delaware (WCD), OK</v>
      </c>
      <c r="B67" s="18">
        <v>64452</v>
      </c>
      <c r="C67" s="16">
        <v>64565</v>
      </c>
      <c r="D67" s="16">
        <v>61994</v>
      </c>
      <c r="E67" s="16">
        <v>61823</v>
      </c>
      <c r="F67" s="16">
        <v>61799</v>
      </c>
      <c r="G67" s="16">
        <v>63514</v>
      </c>
      <c r="H67" s="16">
        <v>62388</v>
      </c>
      <c r="I67" s="16">
        <v>65295</v>
      </c>
      <c r="J67" s="16">
        <v>66496</v>
      </c>
      <c r="K67" s="16">
        <v>68293</v>
      </c>
      <c r="L67" s="16">
        <v>67672</v>
      </c>
      <c r="M67" s="51">
        <v>67644</v>
      </c>
      <c r="N67" s="18">
        <f t="shared" si="1"/>
        <v>775935</v>
      </c>
    </row>
    <row r="68" spans="1:14" s="23" customFormat="1" ht="24.75" customHeight="1">
      <c r="A68" s="19" t="str">
        <f>'Pregnant Women Participating'!A68</f>
        <v>Southwest Region</v>
      </c>
      <c r="B68" s="21">
        <v>29112147</v>
      </c>
      <c r="C68" s="20">
        <v>28536290</v>
      </c>
      <c r="D68" s="20">
        <v>28164405</v>
      </c>
      <c r="E68" s="20">
        <v>28989484</v>
      </c>
      <c r="F68" s="20">
        <v>28387061</v>
      </c>
      <c r="G68" s="20">
        <v>28999405</v>
      </c>
      <c r="H68" s="20">
        <v>29387385</v>
      </c>
      <c r="I68" s="20">
        <v>29327104</v>
      </c>
      <c r="J68" s="20">
        <v>28675982</v>
      </c>
      <c r="K68" s="20">
        <v>28239270</v>
      </c>
      <c r="L68" s="20">
        <v>28338835</v>
      </c>
      <c r="M68" s="50">
        <v>29146478</v>
      </c>
      <c r="N68" s="21">
        <f t="shared" si="1"/>
        <v>345303846</v>
      </c>
    </row>
    <row r="69" spans="1:14" ht="12" customHeight="1">
      <c r="A69" s="10" t="str">
        <f>'Pregnant Women Participating'!A69</f>
        <v>Colorado</v>
      </c>
      <c r="B69" s="18">
        <v>1863288</v>
      </c>
      <c r="C69" s="16">
        <v>1833767</v>
      </c>
      <c r="D69" s="16">
        <v>1733148</v>
      </c>
      <c r="E69" s="16">
        <v>1737701</v>
      </c>
      <c r="F69" s="16">
        <v>1717248</v>
      </c>
      <c r="G69" s="16">
        <v>1747752</v>
      </c>
      <c r="H69" s="16">
        <v>1753833</v>
      </c>
      <c r="I69" s="16">
        <v>1753565</v>
      </c>
      <c r="J69" s="16">
        <v>1754298</v>
      </c>
      <c r="K69" s="16">
        <v>1777701</v>
      </c>
      <c r="L69" s="16">
        <v>1771116</v>
      </c>
      <c r="M69" s="51">
        <v>1770130</v>
      </c>
      <c r="N69" s="18">
        <f t="shared" si="1"/>
        <v>21213547</v>
      </c>
    </row>
    <row r="70" spans="1:14" ht="12" customHeight="1">
      <c r="A70" s="10" t="str">
        <f>'Pregnant Women Participating'!A70</f>
        <v>Iowa</v>
      </c>
      <c r="B70" s="18">
        <v>1280669</v>
      </c>
      <c r="C70" s="16">
        <v>1348533</v>
      </c>
      <c r="D70" s="16">
        <v>1320982</v>
      </c>
      <c r="E70" s="16">
        <v>1350416</v>
      </c>
      <c r="F70" s="16">
        <v>1352005</v>
      </c>
      <c r="G70" s="16">
        <v>1375172</v>
      </c>
      <c r="H70" s="16">
        <v>1391184</v>
      </c>
      <c r="I70" s="16">
        <v>1384785</v>
      </c>
      <c r="J70" s="16">
        <v>1380422</v>
      </c>
      <c r="K70" s="16">
        <v>1389839</v>
      </c>
      <c r="L70" s="16">
        <v>1393567</v>
      </c>
      <c r="M70" s="51">
        <v>1403573</v>
      </c>
      <c r="N70" s="18">
        <f aca="true" t="shared" si="2" ref="N70:N101">IF(SUM(B70:M70)&gt;0,SUM(B70:M70)," ")</f>
        <v>16371147</v>
      </c>
    </row>
    <row r="71" spans="1:14" ht="12" customHeight="1">
      <c r="A71" s="10" t="str">
        <f>'Pregnant Women Participating'!A71</f>
        <v>Kansas</v>
      </c>
      <c r="B71" s="18">
        <v>1441115</v>
      </c>
      <c r="C71" s="16">
        <v>1443829</v>
      </c>
      <c r="D71" s="16">
        <v>1419332</v>
      </c>
      <c r="E71" s="16">
        <v>1465578</v>
      </c>
      <c r="F71" s="16">
        <v>1451707</v>
      </c>
      <c r="G71" s="16">
        <v>1470907</v>
      </c>
      <c r="H71" s="16">
        <v>1470478</v>
      </c>
      <c r="I71" s="16">
        <v>1471138</v>
      </c>
      <c r="J71" s="16">
        <v>1463996</v>
      </c>
      <c r="K71" s="16">
        <v>1486927</v>
      </c>
      <c r="L71" s="16">
        <v>1480695</v>
      </c>
      <c r="M71" s="51">
        <v>1495456</v>
      </c>
      <c r="N71" s="18">
        <f t="shared" si="2"/>
        <v>17561158</v>
      </c>
    </row>
    <row r="72" spans="1:14" ht="12" customHeight="1">
      <c r="A72" s="10" t="str">
        <f>'Pregnant Women Participating'!A72</f>
        <v>Missouri</v>
      </c>
      <c r="B72" s="18">
        <v>3132138</v>
      </c>
      <c r="C72" s="16">
        <v>3226412</v>
      </c>
      <c r="D72" s="16">
        <v>2954065</v>
      </c>
      <c r="E72" s="16">
        <v>3128312</v>
      </c>
      <c r="F72" s="16">
        <v>3203345</v>
      </c>
      <c r="G72" s="16">
        <v>3044610</v>
      </c>
      <c r="H72" s="16">
        <v>3187075</v>
      </c>
      <c r="I72" s="16">
        <v>3266417</v>
      </c>
      <c r="J72" s="16">
        <v>3065190</v>
      </c>
      <c r="K72" s="16">
        <v>3183895</v>
      </c>
      <c r="L72" s="16">
        <v>3247893</v>
      </c>
      <c r="M72" s="51">
        <v>3193985</v>
      </c>
      <c r="N72" s="18">
        <f t="shared" si="2"/>
        <v>37833337</v>
      </c>
    </row>
    <row r="73" spans="1:14" ht="12" customHeight="1">
      <c r="A73" s="10" t="str">
        <f>'Pregnant Women Participating'!A73</f>
        <v>Montana</v>
      </c>
      <c r="B73" s="18">
        <v>363175</v>
      </c>
      <c r="C73" s="16">
        <v>319719</v>
      </c>
      <c r="D73" s="16">
        <v>304196</v>
      </c>
      <c r="E73" s="16">
        <v>348534</v>
      </c>
      <c r="F73" s="16">
        <v>289557</v>
      </c>
      <c r="G73" s="16">
        <v>337720</v>
      </c>
      <c r="H73" s="16">
        <v>348205</v>
      </c>
      <c r="I73" s="16">
        <v>343944</v>
      </c>
      <c r="J73" s="16">
        <v>325764</v>
      </c>
      <c r="K73" s="16">
        <v>365146</v>
      </c>
      <c r="L73" s="16">
        <v>334006</v>
      </c>
      <c r="M73" s="51">
        <v>361965</v>
      </c>
      <c r="N73" s="18">
        <f t="shared" si="2"/>
        <v>4041931</v>
      </c>
    </row>
    <row r="74" spans="1:14" ht="12" customHeight="1">
      <c r="A74" s="10" t="str">
        <f>'Pregnant Women Participating'!A74</f>
        <v>Nebraska</v>
      </c>
      <c r="B74" s="18">
        <v>802401</v>
      </c>
      <c r="C74" s="16">
        <v>807395</v>
      </c>
      <c r="D74" s="16">
        <v>783993</v>
      </c>
      <c r="E74" s="16">
        <v>814578</v>
      </c>
      <c r="F74" s="16">
        <v>804456</v>
      </c>
      <c r="G74" s="16">
        <v>805599</v>
      </c>
      <c r="H74" s="16">
        <v>807190</v>
      </c>
      <c r="I74" s="16">
        <v>801597</v>
      </c>
      <c r="J74" s="16">
        <v>804883</v>
      </c>
      <c r="K74" s="16">
        <v>817809</v>
      </c>
      <c r="L74" s="16">
        <v>811944</v>
      </c>
      <c r="M74" s="51">
        <v>812620</v>
      </c>
      <c r="N74" s="18">
        <f t="shared" si="2"/>
        <v>9674465</v>
      </c>
    </row>
    <row r="75" spans="1:14" ht="12" customHeight="1">
      <c r="A75" s="10" t="str">
        <f>'Pregnant Women Participating'!A75</f>
        <v>North Dakota</v>
      </c>
      <c r="B75" s="18">
        <v>227422</v>
      </c>
      <c r="C75" s="16">
        <v>227143</v>
      </c>
      <c r="D75" s="16">
        <v>225341</v>
      </c>
      <c r="E75" s="16">
        <v>226827</v>
      </c>
      <c r="F75" s="16">
        <v>225517</v>
      </c>
      <c r="G75" s="16">
        <v>218497</v>
      </c>
      <c r="H75" s="16">
        <v>220859</v>
      </c>
      <c r="I75" s="16">
        <v>215768</v>
      </c>
      <c r="J75" s="16">
        <v>213437</v>
      </c>
      <c r="K75" s="16">
        <v>247638</v>
      </c>
      <c r="L75" s="16">
        <v>250337</v>
      </c>
      <c r="M75" s="51">
        <v>216713</v>
      </c>
      <c r="N75" s="18">
        <f t="shared" si="2"/>
        <v>2715499</v>
      </c>
    </row>
    <row r="76" spans="1:14" ht="12" customHeight="1">
      <c r="A76" s="10" t="str">
        <f>'Pregnant Women Participating'!A76</f>
        <v>South Dakota</v>
      </c>
      <c r="B76" s="18">
        <v>377392</v>
      </c>
      <c r="C76" s="16">
        <v>389207</v>
      </c>
      <c r="D76" s="16">
        <v>377599</v>
      </c>
      <c r="E76" s="16">
        <v>389142</v>
      </c>
      <c r="F76" s="16">
        <v>387549</v>
      </c>
      <c r="G76" s="16">
        <v>392577</v>
      </c>
      <c r="H76" s="16">
        <v>384166</v>
      </c>
      <c r="I76" s="16">
        <v>390915</v>
      </c>
      <c r="J76" s="16">
        <v>382989</v>
      </c>
      <c r="K76" s="16">
        <v>380792</v>
      </c>
      <c r="L76" s="16">
        <v>372316</v>
      </c>
      <c r="M76" s="51">
        <v>376144</v>
      </c>
      <c r="N76" s="18">
        <f t="shared" si="2"/>
        <v>4600788</v>
      </c>
    </row>
    <row r="77" spans="1:14" ht="12" customHeight="1">
      <c r="A77" s="10" t="str">
        <f>'Pregnant Women Participating'!A77</f>
        <v>Utah</v>
      </c>
      <c r="B77" s="18">
        <v>920885</v>
      </c>
      <c r="C77" s="16">
        <v>946780</v>
      </c>
      <c r="D77" s="16">
        <v>954959</v>
      </c>
      <c r="E77" s="16">
        <v>927940</v>
      </c>
      <c r="F77" s="16">
        <v>966735</v>
      </c>
      <c r="G77" s="16">
        <v>1008131</v>
      </c>
      <c r="H77" s="16">
        <v>1017283</v>
      </c>
      <c r="I77" s="16">
        <v>1032061</v>
      </c>
      <c r="J77" s="16">
        <v>1013866</v>
      </c>
      <c r="K77" s="16">
        <v>1046720</v>
      </c>
      <c r="L77" s="16">
        <v>1022207</v>
      </c>
      <c r="M77" s="51">
        <v>1070819</v>
      </c>
      <c r="N77" s="18">
        <f t="shared" si="2"/>
        <v>11928386</v>
      </c>
    </row>
    <row r="78" spans="1:14" ht="12" customHeight="1">
      <c r="A78" s="10" t="str">
        <f>'Pregnant Women Participating'!A78</f>
        <v>Wyoming</v>
      </c>
      <c r="B78" s="18">
        <v>151140</v>
      </c>
      <c r="C78" s="16">
        <v>160371</v>
      </c>
      <c r="D78" s="16">
        <v>164573</v>
      </c>
      <c r="E78" s="16">
        <v>167288</v>
      </c>
      <c r="F78" s="16">
        <v>173041</v>
      </c>
      <c r="G78" s="16">
        <v>178130</v>
      </c>
      <c r="H78" s="16">
        <v>183977</v>
      </c>
      <c r="I78" s="16">
        <v>184952</v>
      </c>
      <c r="J78" s="16">
        <v>193478</v>
      </c>
      <c r="K78" s="16">
        <v>198599</v>
      </c>
      <c r="L78" s="16">
        <v>198816</v>
      </c>
      <c r="M78" s="51">
        <v>206320</v>
      </c>
      <c r="N78" s="18">
        <f t="shared" si="2"/>
        <v>2160685</v>
      </c>
    </row>
    <row r="79" spans="1:14" ht="12" customHeight="1">
      <c r="A79" s="10" t="str">
        <f>'Pregnant Women Participating'!A79</f>
        <v>Ute Mountain Ute Tribe, CO</v>
      </c>
      <c r="B79" s="18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51"/>
      <c r="N79" s="18" t="str">
        <f t="shared" si="2"/>
        <v> </v>
      </c>
    </row>
    <row r="80" spans="1:14" ht="12" customHeight="1">
      <c r="A80" s="10" t="str">
        <f>'Pregnant Women Participating'!A80</f>
        <v>Omaha Sioux, NE</v>
      </c>
      <c r="B80" s="18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51"/>
      <c r="N80" s="18" t="str">
        <f t="shared" si="2"/>
        <v> </v>
      </c>
    </row>
    <row r="81" spans="1:14" ht="12" customHeight="1">
      <c r="A81" s="10" t="str">
        <f>'Pregnant Women Participating'!A81</f>
        <v>Santee Sioux, NE</v>
      </c>
      <c r="B81" s="18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51"/>
      <c r="N81" s="18" t="str">
        <f t="shared" si="2"/>
        <v> </v>
      </c>
    </row>
    <row r="82" spans="1:14" ht="12" customHeight="1">
      <c r="A82" s="10" t="str">
        <f>'Pregnant Women Participating'!A82</f>
        <v>Winnebago Tribe, NE</v>
      </c>
      <c r="B82" s="18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51"/>
      <c r="N82" s="18" t="str">
        <f t="shared" si="2"/>
        <v> </v>
      </c>
    </row>
    <row r="83" spans="1:14" ht="12" customHeight="1">
      <c r="A83" s="10" t="str">
        <f>'Pregnant Women Participating'!A83</f>
        <v>Standing Rock Sioux Tribe, ND</v>
      </c>
      <c r="B83" s="18">
        <v>9258</v>
      </c>
      <c r="C83" s="16">
        <v>9406</v>
      </c>
      <c r="D83" s="16">
        <v>9388</v>
      </c>
      <c r="E83" s="16">
        <v>9556</v>
      </c>
      <c r="F83" s="16">
        <v>8834</v>
      </c>
      <c r="G83" s="16">
        <v>8722</v>
      </c>
      <c r="H83" s="16">
        <v>8570</v>
      </c>
      <c r="I83" s="16">
        <v>10703</v>
      </c>
      <c r="J83" s="16">
        <v>9733</v>
      </c>
      <c r="K83" s="16">
        <v>8200</v>
      </c>
      <c r="L83" s="16">
        <v>10577</v>
      </c>
      <c r="M83" s="51">
        <v>10447</v>
      </c>
      <c r="N83" s="18">
        <f t="shared" si="2"/>
        <v>113394</v>
      </c>
    </row>
    <row r="84" spans="1:14" ht="12" customHeight="1">
      <c r="A84" s="10" t="str">
        <f>'Pregnant Women Participating'!A84</f>
        <v>Three Affiliated Tribes, ND</v>
      </c>
      <c r="B84" s="18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51"/>
      <c r="N84" s="18" t="str">
        <f t="shared" si="2"/>
        <v> </v>
      </c>
    </row>
    <row r="85" spans="1:14" ht="12" customHeight="1">
      <c r="A85" s="10" t="str">
        <f>'Pregnant Women Participating'!A85</f>
        <v>Cheyenne River Sioux, SD</v>
      </c>
      <c r="B85" s="18">
        <v>7612</v>
      </c>
      <c r="C85" s="16">
        <v>7064</v>
      </c>
      <c r="D85" s="16">
        <v>7276</v>
      </c>
      <c r="E85" s="16">
        <v>7195</v>
      </c>
      <c r="F85" s="16">
        <v>7170</v>
      </c>
      <c r="G85" s="16">
        <v>6972</v>
      </c>
      <c r="H85" s="16">
        <v>6815</v>
      </c>
      <c r="I85" s="16">
        <v>6672</v>
      </c>
      <c r="J85" s="16">
        <v>6847</v>
      </c>
      <c r="K85" s="16">
        <v>6810</v>
      </c>
      <c r="L85" s="16">
        <v>7407</v>
      </c>
      <c r="M85" s="51">
        <v>7720</v>
      </c>
      <c r="N85" s="18">
        <f t="shared" si="2"/>
        <v>85560</v>
      </c>
    </row>
    <row r="86" spans="1:14" ht="12" customHeight="1">
      <c r="A86" s="10" t="str">
        <f>'Pregnant Women Participating'!A86</f>
        <v>Rosebud Sioux, SD</v>
      </c>
      <c r="B86" s="18">
        <v>17498</v>
      </c>
      <c r="C86" s="16">
        <v>17565</v>
      </c>
      <c r="D86" s="16">
        <v>16873</v>
      </c>
      <c r="E86" s="16">
        <v>17459</v>
      </c>
      <c r="F86" s="16">
        <v>17784</v>
      </c>
      <c r="G86" s="16">
        <v>14136</v>
      </c>
      <c r="H86" s="16">
        <v>11486</v>
      </c>
      <c r="I86" s="16">
        <v>11808</v>
      </c>
      <c r="J86" s="16">
        <v>11787</v>
      </c>
      <c r="K86" s="16">
        <v>10721</v>
      </c>
      <c r="L86" s="16">
        <v>11740</v>
      </c>
      <c r="M86" s="51">
        <v>11784</v>
      </c>
      <c r="N86" s="18">
        <f t="shared" si="2"/>
        <v>170641</v>
      </c>
    </row>
    <row r="87" spans="1:14" ht="12" customHeight="1">
      <c r="A87" s="10" t="str">
        <f>'Pregnant Women Participating'!A87</f>
        <v>Northern Arapahoe, WY</v>
      </c>
      <c r="B87" s="18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51"/>
      <c r="N87" s="18" t="str">
        <f t="shared" si="2"/>
        <v> </v>
      </c>
    </row>
    <row r="88" spans="1:14" ht="12" customHeight="1">
      <c r="A88" s="10" t="str">
        <f>'Pregnant Women Participating'!A88</f>
        <v>Shoshone Tribe, WY</v>
      </c>
      <c r="B88" s="18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51"/>
      <c r="N88" s="18" t="str">
        <f t="shared" si="2"/>
        <v> </v>
      </c>
    </row>
    <row r="89" spans="1:14" s="23" customFormat="1" ht="24.75" customHeight="1">
      <c r="A89" s="19" t="str">
        <f>'Pregnant Women Participating'!A89</f>
        <v>Mountain Plains</v>
      </c>
      <c r="B89" s="21">
        <v>10593993</v>
      </c>
      <c r="C89" s="20">
        <v>10737191</v>
      </c>
      <c r="D89" s="20">
        <v>10271725</v>
      </c>
      <c r="E89" s="20">
        <v>10590526</v>
      </c>
      <c r="F89" s="20">
        <v>10604948</v>
      </c>
      <c r="G89" s="20">
        <v>10608925</v>
      </c>
      <c r="H89" s="20">
        <v>10791121</v>
      </c>
      <c r="I89" s="20">
        <v>10874325</v>
      </c>
      <c r="J89" s="20">
        <v>10626690</v>
      </c>
      <c r="K89" s="20">
        <v>10920797</v>
      </c>
      <c r="L89" s="20">
        <v>10912621</v>
      </c>
      <c r="M89" s="50">
        <v>10937676</v>
      </c>
      <c r="N89" s="21">
        <f t="shared" si="2"/>
        <v>128470538</v>
      </c>
    </row>
    <row r="90" spans="1:14" ht="12" customHeight="1">
      <c r="A90" s="11" t="str">
        <f>'Pregnant Women Participating'!A90</f>
        <v>Alaska</v>
      </c>
      <c r="B90" s="18">
        <v>309591</v>
      </c>
      <c r="C90" s="16">
        <v>339663</v>
      </c>
      <c r="D90" s="16">
        <v>371979</v>
      </c>
      <c r="E90" s="16">
        <v>368904</v>
      </c>
      <c r="F90" s="16">
        <v>373042</v>
      </c>
      <c r="G90" s="16">
        <v>384547</v>
      </c>
      <c r="H90" s="16">
        <v>352175</v>
      </c>
      <c r="I90" s="16">
        <v>357522</v>
      </c>
      <c r="J90" s="16">
        <v>356556</v>
      </c>
      <c r="K90" s="16">
        <v>382084</v>
      </c>
      <c r="L90" s="16">
        <v>384559</v>
      </c>
      <c r="M90" s="51">
        <v>382050</v>
      </c>
      <c r="N90" s="18">
        <f t="shared" si="2"/>
        <v>4362672</v>
      </c>
    </row>
    <row r="91" spans="1:14" ht="12" customHeight="1">
      <c r="A91" s="11" t="str">
        <f>'Pregnant Women Participating'!A91</f>
        <v>American Samoa</v>
      </c>
      <c r="B91" s="18">
        <v>64842</v>
      </c>
      <c r="C91" s="16">
        <v>67951</v>
      </c>
      <c r="D91" s="16">
        <v>76028</v>
      </c>
      <c r="E91" s="16">
        <v>75070</v>
      </c>
      <c r="F91" s="16">
        <v>54888</v>
      </c>
      <c r="G91" s="16">
        <v>70171</v>
      </c>
      <c r="H91" s="16">
        <v>64339</v>
      </c>
      <c r="I91" s="16">
        <v>64132</v>
      </c>
      <c r="J91" s="16">
        <v>70758</v>
      </c>
      <c r="K91" s="16">
        <v>69044</v>
      </c>
      <c r="L91" s="16">
        <v>71940</v>
      </c>
      <c r="M91" s="51">
        <v>69777</v>
      </c>
      <c r="N91" s="18">
        <f t="shared" si="2"/>
        <v>818940</v>
      </c>
    </row>
    <row r="92" spans="1:14" ht="12" customHeight="1">
      <c r="A92" s="11" t="str">
        <f>'Pregnant Women Participating'!A92</f>
        <v>Arizona</v>
      </c>
      <c r="B92" s="18">
        <v>3668502</v>
      </c>
      <c r="C92" s="16">
        <v>3844568</v>
      </c>
      <c r="D92" s="16">
        <v>3675871</v>
      </c>
      <c r="E92" s="16">
        <v>3794780</v>
      </c>
      <c r="F92" s="16">
        <v>3734618</v>
      </c>
      <c r="G92" s="16">
        <v>3873307</v>
      </c>
      <c r="H92" s="16">
        <v>3815654</v>
      </c>
      <c r="I92" s="16">
        <v>3879285</v>
      </c>
      <c r="J92" s="16">
        <v>3866496</v>
      </c>
      <c r="K92" s="16">
        <v>3866128</v>
      </c>
      <c r="L92" s="16">
        <v>3795016</v>
      </c>
      <c r="M92" s="51">
        <v>3855614</v>
      </c>
      <c r="N92" s="18">
        <f t="shared" si="2"/>
        <v>45669839</v>
      </c>
    </row>
    <row r="93" spans="1:14" ht="12" customHeight="1">
      <c r="A93" s="11" t="str">
        <f>'Pregnant Women Participating'!A93</f>
        <v>California</v>
      </c>
      <c r="B93" s="18">
        <v>26895263</v>
      </c>
      <c r="C93" s="16">
        <v>26781608</v>
      </c>
      <c r="D93" s="16">
        <v>26144310</v>
      </c>
      <c r="E93" s="16">
        <v>26957227</v>
      </c>
      <c r="F93" s="16">
        <v>26836177</v>
      </c>
      <c r="G93" s="16">
        <v>26967546</v>
      </c>
      <c r="H93" s="16">
        <v>27176501</v>
      </c>
      <c r="I93" s="16">
        <v>25937827</v>
      </c>
      <c r="J93" s="16">
        <v>24555598</v>
      </c>
      <c r="K93" s="16">
        <v>23823337</v>
      </c>
      <c r="L93" s="16">
        <v>23805676</v>
      </c>
      <c r="M93" s="51">
        <v>23879589</v>
      </c>
      <c r="N93" s="18">
        <f t="shared" si="2"/>
        <v>309760659</v>
      </c>
    </row>
    <row r="94" spans="1:14" ht="12" customHeight="1">
      <c r="A94" s="11" t="str">
        <f>'Pregnant Women Participating'!A94</f>
        <v>Guam</v>
      </c>
      <c r="B94" s="18">
        <v>131729</v>
      </c>
      <c r="C94" s="16">
        <v>123063</v>
      </c>
      <c r="D94" s="16">
        <v>123395</v>
      </c>
      <c r="E94" s="16">
        <v>128229</v>
      </c>
      <c r="F94" s="16">
        <v>136182</v>
      </c>
      <c r="G94" s="16">
        <v>136945</v>
      </c>
      <c r="H94" s="16">
        <v>149278</v>
      </c>
      <c r="I94" s="16">
        <v>143650</v>
      </c>
      <c r="J94" s="16">
        <v>153834</v>
      </c>
      <c r="K94" s="16">
        <v>140694</v>
      </c>
      <c r="L94" s="16">
        <v>135294</v>
      </c>
      <c r="M94" s="51">
        <v>136688</v>
      </c>
      <c r="N94" s="18">
        <f t="shared" si="2"/>
        <v>1638981</v>
      </c>
    </row>
    <row r="95" spans="1:14" ht="12" customHeight="1">
      <c r="A95" s="11" t="str">
        <f>'Pregnant Women Participating'!A95</f>
        <v>Hawaii</v>
      </c>
      <c r="B95" s="18">
        <v>606419</v>
      </c>
      <c r="C95" s="16">
        <v>607844</v>
      </c>
      <c r="D95" s="16">
        <v>602384</v>
      </c>
      <c r="E95" s="16">
        <v>614202</v>
      </c>
      <c r="F95" s="16">
        <v>606658</v>
      </c>
      <c r="G95" s="16">
        <v>594074</v>
      </c>
      <c r="H95" s="16">
        <v>609905</v>
      </c>
      <c r="I95" s="16">
        <v>606179</v>
      </c>
      <c r="J95" s="16">
        <v>614011</v>
      </c>
      <c r="K95" s="16">
        <v>636934</v>
      </c>
      <c r="L95" s="16">
        <v>627604</v>
      </c>
      <c r="M95" s="51">
        <v>636320</v>
      </c>
      <c r="N95" s="18">
        <f t="shared" si="2"/>
        <v>7362534</v>
      </c>
    </row>
    <row r="96" spans="1:14" ht="12" customHeight="1">
      <c r="A96" s="11" t="str">
        <f>'Pregnant Women Participating'!A96</f>
        <v>Idaho</v>
      </c>
      <c r="B96" s="18">
        <v>688428</v>
      </c>
      <c r="C96" s="16">
        <v>689210</v>
      </c>
      <c r="D96" s="16">
        <v>673499</v>
      </c>
      <c r="E96" s="16">
        <v>693370</v>
      </c>
      <c r="F96" s="16">
        <v>695192</v>
      </c>
      <c r="G96" s="16">
        <v>705187</v>
      </c>
      <c r="H96" s="16">
        <v>700141</v>
      </c>
      <c r="I96" s="16">
        <v>708609</v>
      </c>
      <c r="J96" s="16">
        <v>701984</v>
      </c>
      <c r="K96" s="16">
        <v>711588</v>
      </c>
      <c r="L96" s="16">
        <v>707825</v>
      </c>
      <c r="M96" s="51">
        <v>709891</v>
      </c>
      <c r="N96" s="18">
        <f t="shared" si="2"/>
        <v>8384924</v>
      </c>
    </row>
    <row r="97" spans="1:14" ht="12" customHeight="1">
      <c r="A97" s="11" t="str">
        <f>'Pregnant Women Participating'!A97</f>
        <v>Nevada</v>
      </c>
      <c r="B97" s="18">
        <v>1181698</v>
      </c>
      <c r="C97" s="16">
        <v>1217805</v>
      </c>
      <c r="D97" s="16">
        <v>1242248</v>
      </c>
      <c r="E97" s="16">
        <v>1259060</v>
      </c>
      <c r="F97" s="16">
        <v>1246597</v>
      </c>
      <c r="G97" s="16">
        <v>1265800</v>
      </c>
      <c r="H97" s="16">
        <v>1310347</v>
      </c>
      <c r="I97" s="16">
        <v>1313401</v>
      </c>
      <c r="J97" s="16">
        <v>1289740</v>
      </c>
      <c r="K97" s="16">
        <v>1297501</v>
      </c>
      <c r="L97" s="16">
        <v>1302109</v>
      </c>
      <c r="M97" s="51">
        <v>1318353</v>
      </c>
      <c r="N97" s="18">
        <f t="shared" si="2"/>
        <v>15244659</v>
      </c>
    </row>
    <row r="98" spans="1:14" ht="12" customHeight="1">
      <c r="A98" s="11" t="str">
        <f>'Pregnant Women Participating'!A98</f>
        <v>Oregon</v>
      </c>
      <c r="B98" s="18">
        <v>1485394</v>
      </c>
      <c r="C98" s="16">
        <v>1509710</v>
      </c>
      <c r="D98" s="16">
        <v>1511337</v>
      </c>
      <c r="E98" s="16">
        <v>1531487</v>
      </c>
      <c r="F98" s="16">
        <v>1533043</v>
      </c>
      <c r="G98" s="16">
        <v>1545332</v>
      </c>
      <c r="H98" s="16">
        <v>1546994</v>
      </c>
      <c r="I98" s="16">
        <v>1554368</v>
      </c>
      <c r="J98" s="16">
        <v>1558583</v>
      </c>
      <c r="K98" s="16">
        <v>1573713</v>
      </c>
      <c r="L98" s="16">
        <v>1576227</v>
      </c>
      <c r="M98" s="51">
        <v>1575870</v>
      </c>
      <c r="N98" s="18">
        <f t="shared" si="2"/>
        <v>18502058</v>
      </c>
    </row>
    <row r="99" spans="1:14" ht="12" customHeight="1">
      <c r="A99" s="11" t="str">
        <f>'Pregnant Women Participating'!A99</f>
        <v>Washington</v>
      </c>
      <c r="B99" s="18">
        <v>2650122</v>
      </c>
      <c r="C99" s="16">
        <v>2597103</v>
      </c>
      <c r="D99" s="16">
        <v>2582041</v>
      </c>
      <c r="E99" s="16">
        <v>2722439</v>
      </c>
      <c r="F99" s="16">
        <v>2703209</v>
      </c>
      <c r="G99" s="16">
        <v>2712045</v>
      </c>
      <c r="H99" s="16">
        <v>2740333</v>
      </c>
      <c r="I99" s="16">
        <v>2772982</v>
      </c>
      <c r="J99" s="16">
        <v>2759297</v>
      </c>
      <c r="K99" s="16">
        <v>2827065</v>
      </c>
      <c r="L99" s="16">
        <v>2842074</v>
      </c>
      <c r="M99" s="51">
        <v>2834447</v>
      </c>
      <c r="N99" s="18">
        <f t="shared" si="2"/>
        <v>32743157</v>
      </c>
    </row>
    <row r="100" spans="1:14" ht="12" customHeight="1">
      <c r="A100" s="11" t="str">
        <f>'Pregnant Women Participating'!A100</f>
        <v>Northern Marianas</v>
      </c>
      <c r="B100" s="18">
        <v>20706</v>
      </c>
      <c r="C100" s="16">
        <v>27008</v>
      </c>
      <c r="D100" s="16">
        <v>24064</v>
      </c>
      <c r="E100" s="16">
        <v>30333</v>
      </c>
      <c r="F100" s="16">
        <v>39303</v>
      </c>
      <c r="G100" s="16">
        <v>41525</v>
      </c>
      <c r="H100" s="16">
        <v>47542</v>
      </c>
      <c r="I100" s="16">
        <v>51208</v>
      </c>
      <c r="J100" s="16">
        <v>45939</v>
      </c>
      <c r="K100" s="16">
        <v>54684</v>
      </c>
      <c r="L100" s="16">
        <v>46607</v>
      </c>
      <c r="M100" s="51">
        <v>47914</v>
      </c>
      <c r="N100" s="18">
        <f t="shared" si="2"/>
        <v>476833</v>
      </c>
    </row>
    <row r="101" spans="1:14" ht="12" customHeight="1">
      <c r="A101" s="11" t="str">
        <f>'Pregnant Women Participating'!A101</f>
        <v>Inter-Tribal Council, AZ</v>
      </c>
      <c r="B101" s="18">
        <v>219724</v>
      </c>
      <c r="C101" s="16">
        <v>222066</v>
      </c>
      <c r="D101" s="16">
        <v>213140</v>
      </c>
      <c r="E101" s="16">
        <v>217910</v>
      </c>
      <c r="F101" s="16">
        <v>214270</v>
      </c>
      <c r="G101" s="16">
        <v>210029</v>
      </c>
      <c r="H101" s="16">
        <v>218325</v>
      </c>
      <c r="I101" s="16">
        <v>214247</v>
      </c>
      <c r="J101" s="16">
        <v>216804</v>
      </c>
      <c r="K101" s="16">
        <v>222267</v>
      </c>
      <c r="L101" s="16">
        <v>212698</v>
      </c>
      <c r="M101" s="51">
        <v>215859</v>
      </c>
      <c r="N101" s="18">
        <f t="shared" si="2"/>
        <v>2597339</v>
      </c>
    </row>
    <row r="102" spans="1:14" ht="12" customHeight="1">
      <c r="A102" s="11" t="str">
        <f>'Pregnant Women Participating'!A102</f>
        <v>Navajo Nation, AZ</v>
      </c>
      <c r="B102" s="18">
        <v>218262</v>
      </c>
      <c r="C102" s="16">
        <v>216448</v>
      </c>
      <c r="D102" s="16">
        <v>205383</v>
      </c>
      <c r="E102" s="16">
        <v>202286</v>
      </c>
      <c r="F102" s="16">
        <v>199711</v>
      </c>
      <c r="G102" s="16">
        <v>203008</v>
      </c>
      <c r="H102" s="16">
        <v>206607</v>
      </c>
      <c r="I102" s="16">
        <v>210959</v>
      </c>
      <c r="J102" s="16">
        <v>216286</v>
      </c>
      <c r="K102" s="16">
        <v>220434</v>
      </c>
      <c r="L102" s="16">
        <v>222821</v>
      </c>
      <c r="M102" s="51">
        <v>220746</v>
      </c>
      <c r="N102" s="18">
        <f>IF(SUM(B102:M102)&gt;0,SUM(B102:M102)," ")</f>
        <v>2542951</v>
      </c>
    </row>
    <row r="103" spans="1:14" ht="12" customHeight="1">
      <c r="A103" s="11" t="str">
        <f>'Pregnant Women Participating'!A103</f>
        <v>Inter-Tribal Council, NV</v>
      </c>
      <c r="B103" s="18">
        <v>26728</v>
      </c>
      <c r="C103" s="16">
        <v>30386</v>
      </c>
      <c r="D103" s="16">
        <v>29875</v>
      </c>
      <c r="E103" s="16">
        <v>33885</v>
      </c>
      <c r="F103" s="16">
        <v>33384</v>
      </c>
      <c r="G103" s="16">
        <v>32545</v>
      </c>
      <c r="H103" s="16">
        <v>33700</v>
      </c>
      <c r="I103" s="16">
        <v>32498</v>
      </c>
      <c r="J103" s="16">
        <v>31808</v>
      </c>
      <c r="K103" s="16">
        <v>33053</v>
      </c>
      <c r="L103" s="16">
        <v>31870</v>
      </c>
      <c r="M103" s="51">
        <v>34440</v>
      </c>
      <c r="N103" s="18">
        <f>IF(SUM(B103:M103)&gt;0,SUM(B103:M103)," ")</f>
        <v>384172</v>
      </c>
    </row>
    <row r="104" spans="1:14" s="23" customFormat="1" ht="24.75" customHeight="1">
      <c r="A104" s="19" t="str">
        <f>'Pregnant Women Participating'!A104</f>
        <v>Western Region</v>
      </c>
      <c r="B104" s="21">
        <v>38167408</v>
      </c>
      <c r="C104" s="20">
        <v>38274433</v>
      </c>
      <c r="D104" s="20">
        <v>37475554</v>
      </c>
      <c r="E104" s="20">
        <v>38629182</v>
      </c>
      <c r="F104" s="20">
        <v>38406274</v>
      </c>
      <c r="G104" s="20">
        <v>38742061</v>
      </c>
      <c r="H104" s="20">
        <v>38971841</v>
      </c>
      <c r="I104" s="20">
        <v>37846867</v>
      </c>
      <c r="J104" s="20">
        <v>36437694</v>
      </c>
      <c r="K104" s="20">
        <v>35858526</v>
      </c>
      <c r="L104" s="20">
        <v>35762320</v>
      </c>
      <c r="M104" s="50">
        <v>35917558</v>
      </c>
      <c r="N104" s="21">
        <f>IF(SUM(B104:M104)&gt;0,SUM(B104:M104)," ")</f>
        <v>450489718</v>
      </c>
    </row>
    <row r="105" spans="1:14" s="38" customFormat="1" ht="16.5" customHeight="1" thickBot="1">
      <c r="A105" s="35" t="str">
        <f>'Pregnant Women Participating'!A105</f>
        <v>TOTAL</v>
      </c>
      <c r="B105" s="36">
        <v>167873346</v>
      </c>
      <c r="C105" s="37">
        <v>166083304</v>
      </c>
      <c r="D105" s="37">
        <v>164999622</v>
      </c>
      <c r="E105" s="37">
        <v>167980079</v>
      </c>
      <c r="F105" s="37">
        <v>167227071</v>
      </c>
      <c r="G105" s="37">
        <v>169122827</v>
      </c>
      <c r="H105" s="37">
        <v>170291285</v>
      </c>
      <c r="I105" s="37">
        <v>169075154</v>
      </c>
      <c r="J105" s="37">
        <v>166351889</v>
      </c>
      <c r="K105" s="37">
        <v>164457727</v>
      </c>
      <c r="L105" s="37">
        <v>167029764</v>
      </c>
      <c r="M105" s="53">
        <v>166308299</v>
      </c>
      <c r="N105" s="36">
        <f>IF(SUM(B105:M105)&gt;0,SUM(B105:M105)," ")</f>
        <v>2006800367</v>
      </c>
    </row>
    <row r="106" s="7" customFormat="1" ht="12.75" customHeight="1" thickTop="1">
      <c r="A106" s="12"/>
    </row>
    <row r="107" ht="12">
      <c r="A107" s="12"/>
    </row>
    <row r="108" s="60" customFormat="1" ht="12.75">
      <c r="A108" s="14" t="s">
        <v>1</v>
      </c>
    </row>
  </sheetData>
  <sheetProtection/>
  <printOptions/>
  <pageMargins left="0.5" right="0.5" top="0.5" bottom="0.5" header="0.5" footer="0.3"/>
  <pageSetup fitToHeight="0" fitToWidth="1" horizontalDpi="600" verticalDpi="600" orientation="landscape" scale="90" r:id="rId1"/>
  <headerFooter alignWithMargins="0">
    <oddFooter>&amp;L&amp;6Source: National Data Bank, USDA/Food and Nutrition Service&amp;C&amp;6Page &amp;P of &amp;N&amp;R&amp;6Printed on: 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4.7109375" style="13" customWidth="1"/>
    <col min="2" max="2" width="19.7109375" style="3" customWidth="1"/>
    <col min="3" max="16384" width="9.140625" style="3" customWidth="1"/>
  </cols>
  <sheetData>
    <row r="1" spans="1:2" ht="12" customHeight="1">
      <c r="A1" s="14" t="s">
        <v>3</v>
      </c>
      <c r="B1" s="2"/>
    </row>
    <row r="2" spans="1:2" ht="12" customHeight="1">
      <c r="A2" s="14" t="str">
        <f>'Pregnant Women Participating'!A2</f>
        <v>FISCAL YEAR 2008</v>
      </c>
      <c r="B2" s="2"/>
    </row>
    <row r="3" spans="1:2" ht="12" customHeight="1">
      <c r="A3" s="1" t="str">
        <f>'Pregnant Women Participating'!A3</f>
        <v>Data as of March 08, 2013</v>
      </c>
      <c r="B3" s="4"/>
    </row>
    <row r="4" spans="1:2" ht="12" customHeight="1">
      <c r="A4" s="4"/>
      <c r="B4" s="27"/>
    </row>
    <row r="5" spans="1:2" s="5" customFormat="1" ht="24" customHeight="1">
      <c r="A5" s="9" t="s">
        <v>0</v>
      </c>
      <c r="B5" s="15" t="s">
        <v>134</v>
      </c>
    </row>
    <row r="6" spans="1:2" s="7" customFormat="1" ht="12" customHeight="1">
      <c r="A6" s="10" t="str">
        <f>'Pregnant Women Participating'!A6</f>
        <v>Connecticut</v>
      </c>
      <c r="B6" s="16">
        <v>10466127</v>
      </c>
    </row>
    <row r="7" spans="1:2" s="7" customFormat="1" ht="12" customHeight="1">
      <c r="A7" s="10" t="str">
        <f>'Pregnant Women Participating'!A7</f>
        <v>Maine</v>
      </c>
      <c r="B7" s="16">
        <v>4879674</v>
      </c>
    </row>
    <row r="8" spans="1:2" s="7" customFormat="1" ht="12" customHeight="1">
      <c r="A8" s="10" t="str">
        <f>'Pregnant Women Participating'!A8</f>
        <v>Massachusetts</v>
      </c>
      <c r="B8" s="16">
        <v>23507384</v>
      </c>
    </row>
    <row r="9" spans="1:2" s="7" customFormat="1" ht="12" customHeight="1">
      <c r="A9" s="10" t="str">
        <f>'Pregnant Women Participating'!A9</f>
        <v>New Hampshire</v>
      </c>
      <c r="B9" s="16">
        <v>3986731</v>
      </c>
    </row>
    <row r="10" spans="1:2" s="7" customFormat="1" ht="12" customHeight="1">
      <c r="A10" s="10" t="str">
        <f>'Pregnant Women Participating'!A10</f>
        <v>New York</v>
      </c>
      <c r="B10" s="16">
        <v>108201452</v>
      </c>
    </row>
    <row r="11" spans="1:2" s="7" customFormat="1" ht="12" customHeight="1">
      <c r="A11" s="10" t="str">
        <f>'Pregnant Women Participating'!A11</f>
        <v>Rhode Island</v>
      </c>
      <c r="B11" s="16">
        <v>5132723</v>
      </c>
    </row>
    <row r="12" spans="1:2" s="7" customFormat="1" ht="12" customHeight="1">
      <c r="A12" s="10" t="str">
        <f>'Pregnant Women Participating'!A12</f>
        <v>Vermont</v>
      </c>
      <c r="B12" s="16">
        <v>3738313</v>
      </c>
    </row>
    <row r="13" spans="1:2" s="7" customFormat="1" ht="12" customHeight="1">
      <c r="A13" s="10" t="str">
        <f>'Pregnant Women Participating'!A13</f>
        <v>Indian Township, ME</v>
      </c>
      <c r="B13" s="16">
        <v>40168</v>
      </c>
    </row>
    <row r="14" spans="1:2" s="7" customFormat="1" ht="12" customHeight="1">
      <c r="A14" s="10" t="str">
        <f>'Pregnant Women Participating'!A14</f>
        <v>Pleasant Point, ME</v>
      </c>
      <c r="B14" s="16">
        <v>36916</v>
      </c>
    </row>
    <row r="15" spans="1:2" s="7" customFormat="1" ht="12" customHeight="1">
      <c r="A15" s="10" t="str">
        <f>'Pregnant Women Participating'!A15</f>
        <v>Seneca Nation, NY</v>
      </c>
      <c r="B15" s="16">
        <v>62369</v>
      </c>
    </row>
    <row r="16" spans="1:2" s="22" customFormat="1" ht="24.75" customHeight="1">
      <c r="A16" s="19" t="str">
        <f>'Pregnant Women Participating'!A16</f>
        <v>Northeast Region</v>
      </c>
      <c r="B16" s="20">
        <v>160051857</v>
      </c>
    </row>
    <row r="17" spans="1:2" ht="12" customHeight="1">
      <c r="A17" s="10" t="str">
        <f>'Pregnant Women Participating'!A17</f>
        <v>Delaware</v>
      </c>
      <c r="B17" s="6">
        <v>3942720</v>
      </c>
    </row>
    <row r="18" spans="1:2" ht="12" customHeight="1">
      <c r="A18" s="10" t="str">
        <f>'Pregnant Women Participating'!A18</f>
        <v>District of Columbia</v>
      </c>
      <c r="B18" s="6">
        <v>4613728</v>
      </c>
    </row>
    <row r="19" spans="1:2" ht="12" customHeight="1">
      <c r="A19" s="10" t="str">
        <f>'Pregnant Women Participating'!A19</f>
        <v>Maryland</v>
      </c>
      <c r="B19" s="6">
        <v>23450644</v>
      </c>
    </row>
    <row r="20" spans="1:2" ht="12" customHeight="1">
      <c r="A20" s="10" t="str">
        <f>'Pregnant Women Participating'!A20</f>
        <v>New Jersey</v>
      </c>
      <c r="B20" s="6">
        <v>25265195</v>
      </c>
    </row>
    <row r="21" spans="1:2" ht="12" customHeight="1">
      <c r="A21" s="10" t="str">
        <f>'Pregnant Women Participating'!A21</f>
        <v>Pennsylvania</v>
      </c>
      <c r="B21" s="6">
        <v>45827976</v>
      </c>
    </row>
    <row r="22" spans="1:2" ht="12" customHeight="1">
      <c r="A22" s="10" t="str">
        <f>'Pregnant Women Participating'!A22</f>
        <v>Puerto Rico</v>
      </c>
      <c r="B22" s="6">
        <v>36229490</v>
      </c>
    </row>
    <row r="23" spans="1:2" ht="12" customHeight="1">
      <c r="A23" s="10" t="str">
        <f>'Pregnant Women Participating'!A23</f>
        <v>Virginia</v>
      </c>
      <c r="B23" s="6">
        <v>26407829</v>
      </c>
    </row>
    <row r="24" spans="1:2" ht="12" customHeight="1">
      <c r="A24" s="10" t="str">
        <f>'Pregnant Women Participating'!A24</f>
        <v>Virgin Islands</v>
      </c>
      <c r="B24" s="6">
        <v>1920718</v>
      </c>
    </row>
    <row r="25" spans="1:2" ht="12" customHeight="1">
      <c r="A25" s="10" t="str">
        <f>'Pregnant Women Participating'!A25</f>
        <v>West Virginia</v>
      </c>
      <c r="B25" s="6">
        <v>10276598</v>
      </c>
    </row>
    <row r="26" spans="1:2" s="23" customFormat="1" ht="24.75" customHeight="1">
      <c r="A26" s="19" t="str">
        <f>'Pregnant Women Participating'!A26</f>
        <v>Mid-Atlantic Region</v>
      </c>
      <c r="B26" s="20">
        <v>177934898</v>
      </c>
    </row>
    <row r="27" spans="1:2" ht="12" customHeight="1">
      <c r="A27" s="10" t="str">
        <f>'Pregnant Women Participating'!A27</f>
        <v>Alabama</v>
      </c>
      <c r="B27" s="6">
        <v>22301880</v>
      </c>
    </row>
    <row r="28" spans="1:2" ht="12" customHeight="1">
      <c r="A28" s="10" t="str">
        <f>'Pregnant Women Participating'!A28</f>
        <v>Florida</v>
      </c>
      <c r="B28" s="6">
        <v>77940715</v>
      </c>
    </row>
    <row r="29" spans="1:2" ht="12" customHeight="1">
      <c r="A29" s="10" t="str">
        <f>'Pregnant Women Participating'!A29</f>
        <v>Georgia</v>
      </c>
      <c r="B29" s="6">
        <v>54222658</v>
      </c>
    </row>
    <row r="30" spans="1:2" ht="12" customHeight="1">
      <c r="A30" s="10" t="str">
        <f>'Pregnant Women Participating'!A30</f>
        <v>Georgia</v>
      </c>
      <c r="B30" s="6"/>
    </row>
    <row r="31" spans="1:2" ht="12" customHeight="1">
      <c r="A31" s="10" t="str">
        <f>'Pregnant Women Participating'!A31</f>
        <v>Georgia</v>
      </c>
      <c r="B31" s="6"/>
    </row>
    <row r="32" spans="1:2" ht="12" customHeight="1">
      <c r="A32" s="10" t="str">
        <f>'Pregnant Women Participating'!A32</f>
        <v>Kentucky</v>
      </c>
      <c r="B32" s="6">
        <v>23536172</v>
      </c>
    </row>
    <row r="33" spans="1:2" ht="12" customHeight="1">
      <c r="A33" s="10" t="str">
        <f>'Pregnant Women Participating'!A33</f>
        <v>Mississippi</v>
      </c>
      <c r="B33" s="6">
        <v>17294254</v>
      </c>
    </row>
    <row r="34" spans="1:2" ht="12" customHeight="1">
      <c r="A34" s="10" t="str">
        <f>'Pregnant Women Participating'!A34</f>
        <v>North Carolina</v>
      </c>
      <c r="B34" s="6">
        <v>43360534</v>
      </c>
    </row>
    <row r="35" spans="1:2" ht="12" customHeight="1">
      <c r="A35" s="10" t="str">
        <f>'Pregnant Women Participating'!A35</f>
        <v>South Carolina</v>
      </c>
      <c r="B35" s="6">
        <v>21577712</v>
      </c>
    </row>
    <row r="36" spans="1:2" ht="12" customHeight="1">
      <c r="A36" s="10" t="str">
        <f>'Pregnant Women Participating'!A36</f>
        <v>Tennessee</v>
      </c>
      <c r="B36" s="6">
        <v>32451880</v>
      </c>
    </row>
    <row r="37" spans="1:2" ht="12" customHeight="1">
      <c r="A37" s="10" t="str">
        <f>'Pregnant Women Participating'!A37</f>
        <v>Choctaw Indians, MS</v>
      </c>
      <c r="B37" s="6">
        <v>266367</v>
      </c>
    </row>
    <row r="38" spans="1:2" ht="12" customHeight="1">
      <c r="A38" s="10" t="str">
        <f>'Pregnant Women Participating'!A38</f>
        <v>Eastern Cherokee, NC</v>
      </c>
      <c r="B38" s="6">
        <v>306426</v>
      </c>
    </row>
    <row r="39" spans="1:2" s="23" customFormat="1" ht="24.75" customHeight="1">
      <c r="A39" s="19" t="str">
        <f>'Pregnant Women Participating'!A39</f>
        <v>Southeast Region</v>
      </c>
      <c r="B39" s="20">
        <v>293258598</v>
      </c>
    </row>
    <row r="40" spans="1:2" ht="12" customHeight="1">
      <c r="A40" s="10" t="str">
        <f>'Pregnant Women Participating'!A40</f>
        <v>Illinois</v>
      </c>
      <c r="B40" s="6">
        <v>50970370</v>
      </c>
    </row>
    <row r="41" spans="1:2" ht="12" customHeight="1">
      <c r="A41" s="10" t="str">
        <f>'Pregnant Women Participating'!A41</f>
        <v>Indiana</v>
      </c>
      <c r="B41" s="6">
        <v>24003026</v>
      </c>
    </row>
    <row r="42" spans="1:2" ht="12" customHeight="1">
      <c r="A42" s="10" t="str">
        <f>'Pregnant Women Participating'!A42</f>
        <v>Michigan</v>
      </c>
      <c r="B42" s="6">
        <v>48364108</v>
      </c>
    </row>
    <row r="43" spans="1:2" ht="12" customHeight="1">
      <c r="A43" s="10" t="str">
        <f>'Pregnant Women Participating'!A43</f>
        <v>Minnesota</v>
      </c>
      <c r="B43" s="6">
        <v>24303855</v>
      </c>
    </row>
    <row r="44" spans="1:2" ht="12" customHeight="1">
      <c r="A44" s="10" t="str">
        <f>'Pregnant Women Participating'!A44</f>
        <v>Ohio</v>
      </c>
      <c r="B44" s="6">
        <v>49268736</v>
      </c>
    </row>
    <row r="45" spans="1:2" ht="12" customHeight="1">
      <c r="A45" s="10" t="str">
        <f>'Pregnant Women Participating'!A45</f>
        <v>Wisconsin</v>
      </c>
      <c r="B45" s="6">
        <v>22694755</v>
      </c>
    </row>
    <row r="46" spans="1:2" s="23" customFormat="1" ht="24.75" customHeight="1">
      <c r="A46" s="19" t="str">
        <f>'Pregnant Women Participating'!A46</f>
        <v>Midwest Region</v>
      </c>
      <c r="B46" s="20">
        <v>219604850</v>
      </c>
    </row>
    <row r="47" spans="1:2" ht="12" customHeight="1">
      <c r="A47" s="10" t="str">
        <f>'Pregnant Women Participating'!A47</f>
        <v>Arkansas</v>
      </c>
      <c r="B47" s="16">
        <v>18549760</v>
      </c>
    </row>
    <row r="48" spans="1:2" ht="12" customHeight="1">
      <c r="A48" s="10" t="str">
        <f>'Pregnant Women Participating'!A48</f>
        <v>Louisiana</v>
      </c>
      <c r="B48" s="16">
        <v>27546062</v>
      </c>
    </row>
    <row r="49" spans="1:2" ht="12" customHeight="1">
      <c r="A49" s="10" t="str">
        <f>'Pregnant Women Participating'!A49</f>
        <v>New Mexico</v>
      </c>
      <c r="B49" s="16">
        <v>12865375</v>
      </c>
    </row>
    <row r="50" spans="1:2" ht="12" customHeight="1">
      <c r="A50" s="10" t="str">
        <f>'Pregnant Women Participating'!A50</f>
        <v>Oklahoma</v>
      </c>
      <c r="B50" s="16">
        <v>19699195</v>
      </c>
    </row>
    <row r="51" spans="1:2" ht="12" customHeight="1">
      <c r="A51" s="10" t="str">
        <f>'Pregnant Women Participating'!A51</f>
        <v>Texas</v>
      </c>
      <c r="B51" s="16">
        <v>168860132</v>
      </c>
    </row>
    <row r="52" spans="1:2" ht="12" customHeight="1">
      <c r="A52" s="10" t="str">
        <f>'Pregnant Women Participating'!A52</f>
        <v>Acoma, Canoncito &amp; Laguna, NM</v>
      </c>
      <c r="B52" s="16">
        <v>192493</v>
      </c>
    </row>
    <row r="53" spans="1:2" ht="12" customHeight="1">
      <c r="A53" s="10" t="str">
        <f>'Pregnant Women Participating'!A53</f>
        <v>Eight Northern Pueblos, NM</v>
      </c>
      <c r="B53" s="16">
        <v>137041</v>
      </c>
    </row>
    <row r="54" spans="1:2" ht="12" customHeight="1">
      <c r="A54" s="10" t="str">
        <f>'Pregnant Women Participating'!A54</f>
        <v>Five Sandoval Pueblos, NM</v>
      </c>
      <c r="B54" s="16">
        <v>192825</v>
      </c>
    </row>
    <row r="55" spans="1:2" ht="12" customHeight="1">
      <c r="A55" s="10" t="str">
        <f>'Pregnant Women Participating'!A55</f>
        <v>Isleta Pueblo, NM</v>
      </c>
      <c r="B55" s="16">
        <v>300042</v>
      </c>
    </row>
    <row r="56" spans="1:2" ht="12" customHeight="1">
      <c r="A56" s="10" t="str">
        <f>'Pregnant Women Participating'!A56</f>
        <v>San Felipe Pueblo, NM</v>
      </c>
      <c r="B56" s="16">
        <v>152119</v>
      </c>
    </row>
    <row r="57" spans="1:2" ht="12" customHeight="1">
      <c r="A57" s="10" t="str">
        <f>'Pregnant Women Participating'!A57</f>
        <v>Santo Domingo Tribe, NM</v>
      </c>
      <c r="B57" s="16">
        <v>127807</v>
      </c>
    </row>
    <row r="58" spans="1:2" ht="12" customHeight="1">
      <c r="A58" s="10" t="str">
        <f>'Pregnant Women Participating'!A58</f>
        <v>Zuni Pueblo, NM</v>
      </c>
      <c r="B58" s="16">
        <v>203296</v>
      </c>
    </row>
    <row r="59" spans="1:2" ht="12" customHeight="1">
      <c r="A59" s="10" t="str">
        <f>'Pregnant Women Participating'!A59</f>
        <v>Cherokee Nation, OK</v>
      </c>
      <c r="B59" s="16">
        <v>2011909</v>
      </c>
    </row>
    <row r="60" spans="1:2" ht="12" customHeight="1">
      <c r="A60" s="10" t="str">
        <f>'Pregnant Women Participating'!A60</f>
        <v>Chickasaw Nation, OK</v>
      </c>
      <c r="B60" s="16">
        <v>1814949</v>
      </c>
    </row>
    <row r="61" spans="1:2" ht="12" customHeight="1">
      <c r="A61" s="10" t="str">
        <f>'Pregnant Women Participating'!A61</f>
        <v>Choctaw Nation, OK</v>
      </c>
      <c r="B61" s="16">
        <v>1014042</v>
      </c>
    </row>
    <row r="62" spans="1:2" ht="12" customHeight="1">
      <c r="A62" s="10" t="str">
        <f>'Pregnant Women Participating'!A62</f>
        <v>Citizen Potawatomi Nation, OK</v>
      </c>
      <c r="B62" s="16">
        <v>2656847</v>
      </c>
    </row>
    <row r="63" spans="1:2" ht="12" customHeight="1">
      <c r="A63" s="10" t="str">
        <f>'Pregnant Women Participating'!A63</f>
        <v>Inter-Tribal Council, OK</v>
      </c>
      <c r="B63" s="16">
        <v>255898</v>
      </c>
    </row>
    <row r="64" spans="1:2" ht="12" customHeight="1">
      <c r="A64" s="10" t="str">
        <f>'Pregnant Women Participating'!A64</f>
        <v>Muscogee Creek Nation, OK</v>
      </c>
      <c r="B64" s="16">
        <v>873230</v>
      </c>
    </row>
    <row r="65" spans="1:2" ht="12" customHeight="1">
      <c r="A65" s="10" t="str">
        <f>'Pregnant Women Participating'!A65</f>
        <v>Osage Tribal Council, OK</v>
      </c>
      <c r="B65" s="16">
        <v>691304</v>
      </c>
    </row>
    <row r="66" spans="1:2" ht="12" customHeight="1">
      <c r="A66" s="10" t="str">
        <f>'Pregnant Women Participating'!A66</f>
        <v>Otoe-Missouria Tribe, OK</v>
      </c>
      <c r="B66" s="16">
        <v>205807</v>
      </c>
    </row>
    <row r="67" spans="1:2" ht="12" customHeight="1">
      <c r="A67" s="10" t="str">
        <f>'Pregnant Women Participating'!A67</f>
        <v>Wichita, Caddo &amp; Delaware (WCD), OK</v>
      </c>
      <c r="B67" s="16">
        <v>1041270</v>
      </c>
    </row>
    <row r="68" spans="1:2" s="23" customFormat="1" ht="24.75" customHeight="1">
      <c r="A68" s="19" t="str">
        <f>'Pregnant Women Participating'!A68</f>
        <v>Southwest Region</v>
      </c>
      <c r="B68" s="20">
        <v>259391403</v>
      </c>
    </row>
    <row r="69" spans="1:2" ht="12" customHeight="1">
      <c r="A69" s="10" t="str">
        <f>'Pregnant Women Participating'!A69</f>
        <v>Colorado</v>
      </c>
      <c r="B69" s="18">
        <v>19431427</v>
      </c>
    </row>
    <row r="70" spans="1:2" ht="12" customHeight="1">
      <c r="A70" s="10" t="str">
        <f>'Pregnant Women Participating'!A70</f>
        <v>Iowa</v>
      </c>
      <c r="B70" s="18">
        <v>13351578</v>
      </c>
    </row>
    <row r="71" spans="1:2" ht="12" customHeight="1">
      <c r="A71" s="10" t="str">
        <f>'Pregnant Women Participating'!A71</f>
        <v>Kansas</v>
      </c>
      <c r="B71" s="18">
        <v>12377289</v>
      </c>
    </row>
    <row r="72" spans="1:2" ht="12" customHeight="1">
      <c r="A72" s="10" t="str">
        <f>'Pregnant Women Participating'!A72</f>
        <v>Missouri</v>
      </c>
      <c r="B72" s="18">
        <v>25095332</v>
      </c>
    </row>
    <row r="73" spans="1:2" ht="12" customHeight="1">
      <c r="A73" s="10" t="str">
        <f>'Pregnant Women Participating'!A73</f>
        <v>Montana</v>
      </c>
      <c r="B73" s="18">
        <v>4938576</v>
      </c>
    </row>
    <row r="74" spans="1:2" ht="12" customHeight="1">
      <c r="A74" s="10" t="str">
        <f>'Pregnant Women Participating'!A74</f>
        <v>Nebraska</v>
      </c>
      <c r="B74" s="18">
        <v>8454090</v>
      </c>
    </row>
    <row r="75" spans="1:2" ht="12" customHeight="1">
      <c r="A75" s="10" t="str">
        <f>'Pregnant Women Participating'!A75</f>
        <v>North Dakota</v>
      </c>
      <c r="B75" s="18">
        <v>2977420</v>
      </c>
    </row>
    <row r="76" spans="1:2" ht="12" customHeight="1">
      <c r="A76" s="10" t="str">
        <f>'Pregnant Women Participating'!A76</f>
        <v>South Dakota</v>
      </c>
      <c r="B76" s="18">
        <v>4563453</v>
      </c>
    </row>
    <row r="77" spans="1:2" ht="12" customHeight="1">
      <c r="A77" s="10" t="str">
        <f>'Pregnant Women Participating'!A77</f>
        <v>Utah</v>
      </c>
      <c r="B77" s="18">
        <v>13221490</v>
      </c>
    </row>
    <row r="78" spans="1:2" ht="12" customHeight="1">
      <c r="A78" s="10" t="str">
        <f>'Pregnant Women Participating'!A78</f>
        <v>Wyoming</v>
      </c>
      <c r="B78" s="18">
        <v>2958781</v>
      </c>
    </row>
    <row r="79" spans="1:2" ht="12" customHeight="1">
      <c r="A79" s="10" t="str">
        <f>'Pregnant Women Participating'!A79</f>
        <v>Ute Mountain Ute Tribe, CO</v>
      </c>
      <c r="B79" s="18">
        <v>163237</v>
      </c>
    </row>
    <row r="80" spans="1:2" ht="12" customHeight="1">
      <c r="A80" s="10" t="str">
        <f>'Pregnant Women Participating'!A80</f>
        <v>Omaha Sioux, NE</v>
      </c>
      <c r="B80" s="18">
        <v>170606</v>
      </c>
    </row>
    <row r="81" spans="1:2" ht="12" customHeight="1">
      <c r="A81" s="10" t="str">
        <f>'Pregnant Women Participating'!A81</f>
        <v>Santee Sioux, NE</v>
      </c>
      <c r="B81" s="18">
        <v>105401</v>
      </c>
    </row>
    <row r="82" spans="1:2" ht="12" customHeight="1">
      <c r="A82" s="10" t="str">
        <f>'Pregnant Women Participating'!A82</f>
        <v>Winnebago Tribe, NE</v>
      </c>
      <c r="B82" s="18">
        <v>114553</v>
      </c>
    </row>
    <row r="83" spans="1:2" ht="12" customHeight="1">
      <c r="A83" s="10" t="str">
        <f>'Pregnant Women Participating'!A83</f>
        <v>Standing Rock Sioux Tribe, ND</v>
      </c>
      <c r="B83" s="18">
        <v>604801</v>
      </c>
    </row>
    <row r="84" spans="1:2" ht="12" customHeight="1">
      <c r="A84" s="10" t="str">
        <f>'Pregnant Women Participating'!A84</f>
        <v>Three Affiliated Tribes, ND</v>
      </c>
      <c r="B84" s="18">
        <v>278005</v>
      </c>
    </row>
    <row r="85" spans="1:2" ht="12" customHeight="1">
      <c r="A85" s="10" t="str">
        <f>'Pregnant Women Participating'!A85</f>
        <v>Cheyenne River Sioux, SD</v>
      </c>
      <c r="B85" s="18">
        <v>291417</v>
      </c>
    </row>
    <row r="86" spans="1:2" ht="12" customHeight="1">
      <c r="A86" s="10" t="str">
        <f>'Pregnant Women Participating'!A86</f>
        <v>Rosebud Sioux, SD</v>
      </c>
      <c r="B86" s="18">
        <v>459793</v>
      </c>
    </row>
    <row r="87" spans="1:2" ht="12" customHeight="1">
      <c r="A87" s="10" t="str">
        <f>'Pregnant Women Participating'!A87</f>
        <v>Northern Arapahoe, WY</v>
      </c>
      <c r="B87" s="18">
        <v>310278</v>
      </c>
    </row>
    <row r="88" spans="1:2" ht="12" customHeight="1">
      <c r="A88" s="10" t="str">
        <f>'Pregnant Women Participating'!A88</f>
        <v>Shoshone Tribe, WY</v>
      </c>
      <c r="B88" s="18">
        <v>119601</v>
      </c>
    </row>
    <row r="89" spans="1:2" s="23" customFormat="1" ht="24.75" customHeight="1">
      <c r="A89" s="19" t="str">
        <f>'Pregnant Women Participating'!A89</f>
        <v>Mountain Plains</v>
      </c>
      <c r="B89" s="20">
        <v>109987128</v>
      </c>
    </row>
    <row r="90" spans="1:2" ht="12" customHeight="1">
      <c r="A90" s="11" t="str">
        <f>'Pregnant Women Participating'!A90</f>
        <v>Alaska</v>
      </c>
      <c r="B90" s="18">
        <v>7107405</v>
      </c>
    </row>
    <row r="91" spans="1:2" ht="12" customHeight="1">
      <c r="A91" s="11" t="str">
        <f>'Pregnant Women Participating'!A91</f>
        <v>American Samoa</v>
      </c>
      <c r="B91" s="18">
        <v>1867472</v>
      </c>
    </row>
    <row r="92" spans="1:2" ht="12" customHeight="1">
      <c r="A92" s="11" t="str">
        <f>'Pregnant Women Participating'!A92</f>
        <v>Arizona</v>
      </c>
      <c r="B92" s="18">
        <v>31861693</v>
      </c>
    </row>
    <row r="93" spans="1:2" ht="12" customHeight="1">
      <c r="A93" s="11" t="str">
        <f>'Pregnant Women Participating'!A93</f>
        <v>California</v>
      </c>
      <c r="B93" s="18">
        <v>255406048</v>
      </c>
    </row>
    <row r="94" spans="1:2" ht="12" customHeight="1">
      <c r="A94" s="11" t="str">
        <f>'Pregnant Women Participating'!A94</f>
        <v>Guam</v>
      </c>
      <c r="B94" s="18">
        <v>2431745</v>
      </c>
    </row>
    <row r="95" spans="1:2" ht="12" customHeight="1">
      <c r="A95" s="11" t="str">
        <f>'Pregnant Women Participating'!A95</f>
        <v>Hawaii</v>
      </c>
      <c r="B95" s="18">
        <v>8988994</v>
      </c>
    </row>
    <row r="96" spans="1:2" ht="12" customHeight="1">
      <c r="A96" s="11" t="str">
        <f>'Pregnant Women Participating'!A96</f>
        <v>Idaho</v>
      </c>
      <c r="B96" s="18">
        <v>7716808</v>
      </c>
    </row>
    <row r="97" spans="1:2" ht="12" customHeight="1">
      <c r="A97" s="11" t="str">
        <f>'Pregnant Women Participating'!A97</f>
        <v>Nevada</v>
      </c>
      <c r="B97" s="18">
        <v>10721424</v>
      </c>
    </row>
    <row r="98" spans="1:2" ht="12" customHeight="1">
      <c r="A98" s="11" t="str">
        <f>'Pregnant Women Participating'!A98</f>
        <v>Oregon</v>
      </c>
      <c r="B98" s="18">
        <v>20445969</v>
      </c>
    </row>
    <row r="99" spans="1:2" ht="12" customHeight="1">
      <c r="A99" s="11" t="str">
        <f>'Pregnant Women Participating'!A99</f>
        <v>Washington</v>
      </c>
      <c r="B99" s="18">
        <v>32301821</v>
      </c>
    </row>
    <row r="100" spans="1:2" ht="12" customHeight="1">
      <c r="A100" s="11" t="str">
        <f>'Pregnant Women Participating'!A100</f>
        <v>Northern Marianas</v>
      </c>
      <c r="B100" s="18">
        <v>1091034</v>
      </c>
    </row>
    <row r="101" spans="1:2" ht="12" customHeight="1">
      <c r="A101" s="11" t="str">
        <f>'Pregnant Women Participating'!A101</f>
        <v>Inter-Tribal Council, AZ</v>
      </c>
      <c r="B101" s="18">
        <v>3234927</v>
      </c>
    </row>
    <row r="102" spans="1:2" ht="12" customHeight="1">
      <c r="A102" s="11" t="str">
        <f>'Pregnant Women Participating'!A102</f>
        <v>Navajo Nation, AZ</v>
      </c>
      <c r="B102" s="18">
        <v>3614947</v>
      </c>
    </row>
    <row r="103" spans="1:2" ht="12" customHeight="1">
      <c r="A103" s="11" t="str">
        <f>'Pregnant Women Participating'!A103</f>
        <v>Inter-Tribal Council, NV</v>
      </c>
      <c r="B103" s="18">
        <v>561661</v>
      </c>
    </row>
    <row r="104" spans="1:2" s="23" customFormat="1" ht="24.75" customHeight="1">
      <c r="A104" s="19" t="str">
        <f>'Pregnant Women Participating'!A104</f>
        <v>Western Region</v>
      </c>
      <c r="B104" s="20">
        <v>387351948</v>
      </c>
    </row>
    <row r="105" spans="1:2" s="31" customFormat="1" ht="16.5" customHeight="1" thickBot="1">
      <c r="A105" s="28" t="str">
        <f>'Pregnant Women Participating'!A105</f>
        <v>TOTAL</v>
      </c>
      <c r="B105" s="29">
        <v>1607580682</v>
      </c>
    </row>
    <row r="106" s="7" customFormat="1" ht="12.75" customHeight="1" thickTop="1">
      <c r="A106" s="12"/>
    </row>
    <row r="107" ht="12">
      <c r="A107" s="12"/>
    </row>
    <row r="108" s="33" customFormat="1" ht="12.75">
      <c r="A108" s="32" t="s">
        <v>1</v>
      </c>
    </row>
  </sheetData>
  <sheetProtection/>
  <printOptions/>
  <pageMargins left="0.5" right="0.5" top="0.5" bottom="0.5" header="0.5" footer="0.3"/>
  <pageSetup fitToHeight="0" fitToWidth="1" horizontalDpi="600" verticalDpi="600" orientation="landscape" r:id="rId1"/>
  <headerFooter alignWithMargins="0">
    <oddFooter>&amp;L&amp;6Source: National Data Bank, USDA/Food and Nutrition Service&amp;C&amp;6Page &amp;P of &amp;N&amp;R&amp;6Printed on: 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4.7109375" style="13" customWidth="1"/>
    <col min="2" max="13" width="11.7109375" style="3" customWidth="1"/>
    <col min="14" max="14" width="13.7109375" style="3" customWidth="1"/>
    <col min="15" max="16384" width="9.140625" style="3" customWidth="1"/>
  </cols>
  <sheetData>
    <row r="1" spans="1:14" ht="12" customHeight="1">
      <c r="A1" s="14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" customHeight="1">
      <c r="A2" s="14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" customHeight="1">
      <c r="A3" s="1" t="s">
        <v>35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5" customFormat="1" ht="24" customHeight="1">
      <c r="A5" s="9" t="s">
        <v>0</v>
      </c>
      <c r="B5" s="24">
        <f>DATE(RIGHT(A2,4)-1,10,1)</f>
        <v>39356</v>
      </c>
      <c r="C5" s="25">
        <f>DATE(RIGHT(A2,4)-1,11,1)</f>
        <v>39387</v>
      </c>
      <c r="D5" s="25">
        <f>DATE(RIGHT(A2,4)-1,12,1)</f>
        <v>39417</v>
      </c>
      <c r="E5" s="25">
        <f>DATE(RIGHT(A2,4),1,1)</f>
        <v>39448</v>
      </c>
      <c r="F5" s="25">
        <f>DATE(RIGHT(A2,4),2,1)</f>
        <v>39479</v>
      </c>
      <c r="G5" s="25">
        <f>DATE(RIGHT(A2,4),3,1)</f>
        <v>39508</v>
      </c>
      <c r="H5" s="25">
        <f>DATE(RIGHT(A2,4),4,1)</f>
        <v>39539</v>
      </c>
      <c r="I5" s="25">
        <f>DATE(RIGHT(A2,4),5,1)</f>
        <v>39569</v>
      </c>
      <c r="J5" s="25">
        <f>DATE(RIGHT(A2,4),6,1)</f>
        <v>39600</v>
      </c>
      <c r="K5" s="25">
        <f>DATE(RIGHT(A2,4),7,1)</f>
        <v>39630</v>
      </c>
      <c r="L5" s="25">
        <f>DATE(RIGHT(A2,4),8,1)</f>
        <v>39661</v>
      </c>
      <c r="M5" s="25">
        <f>DATE(RIGHT(A2,4),9,1)</f>
        <v>39692</v>
      </c>
      <c r="N5" s="17" t="s">
        <v>12</v>
      </c>
    </row>
    <row r="6" spans="1:14" s="7" customFormat="1" ht="12" customHeight="1">
      <c r="A6" s="10" t="s">
        <v>36</v>
      </c>
      <c r="B6" s="18">
        <v>6660</v>
      </c>
      <c r="C6" s="16">
        <v>6321</v>
      </c>
      <c r="D6" s="16">
        <v>6058</v>
      </c>
      <c r="E6" s="16">
        <v>6296</v>
      </c>
      <c r="F6" s="16">
        <v>6348</v>
      </c>
      <c r="G6" s="16">
        <v>6518</v>
      </c>
      <c r="H6" s="16">
        <v>6699</v>
      </c>
      <c r="I6" s="16">
        <v>6751</v>
      </c>
      <c r="J6" s="16">
        <v>6705</v>
      </c>
      <c r="K6" s="16">
        <v>6859</v>
      </c>
      <c r="L6" s="16">
        <v>6712</v>
      </c>
      <c r="M6" s="16">
        <v>6776</v>
      </c>
      <c r="N6" s="18">
        <f aca="true" t="shared" si="0" ref="N6:N37">IF(SUM(B6:M6)&gt;0,AVERAGE(B6:M6)," ")</f>
        <v>6558.583333333333</v>
      </c>
    </row>
    <row r="7" spans="1:14" s="7" customFormat="1" ht="12" customHeight="1">
      <c r="A7" s="10" t="s">
        <v>37</v>
      </c>
      <c r="B7" s="18">
        <v>2477</v>
      </c>
      <c r="C7" s="16">
        <v>2457</v>
      </c>
      <c r="D7" s="16">
        <v>2356</v>
      </c>
      <c r="E7" s="16">
        <v>2425</v>
      </c>
      <c r="F7" s="16">
        <v>2447</v>
      </c>
      <c r="G7" s="16">
        <v>2530</v>
      </c>
      <c r="H7" s="16">
        <v>2539</v>
      </c>
      <c r="I7" s="16">
        <v>2551</v>
      </c>
      <c r="J7" s="16">
        <v>2582</v>
      </c>
      <c r="K7" s="16">
        <v>2645</v>
      </c>
      <c r="L7" s="16">
        <v>2603</v>
      </c>
      <c r="M7" s="16">
        <v>2464</v>
      </c>
      <c r="N7" s="18">
        <f t="shared" si="0"/>
        <v>2506.3333333333335</v>
      </c>
    </row>
    <row r="8" spans="1:14" s="7" customFormat="1" ht="12" customHeight="1">
      <c r="A8" s="10" t="s">
        <v>38</v>
      </c>
      <c r="B8" s="18">
        <v>13202</v>
      </c>
      <c r="C8" s="16">
        <v>12861</v>
      </c>
      <c r="D8" s="16">
        <v>12193</v>
      </c>
      <c r="E8" s="16">
        <v>12573</v>
      </c>
      <c r="F8" s="16">
        <v>12506</v>
      </c>
      <c r="G8" s="16">
        <v>13036</v>
      </c>
      <c r="H8" s="16">
        <v>13130</v>
      </c>
      <c r="I8" s="16">
        <v>13236</v>
      </c>
      <c r="J8" s="16">
        <v>13102</v>
      </c>
      <c r="K8" s="16">
        <v>13177</v>
      </c>
      <c r="L8" s="16">
        <v>13169</v>
      </c>
      <c r="M8" s="16">
        <v>13094</v>
      </c>
      <c r="N8" s="18">
        <f t="shared" si="0"/>
        <v>12939.916666666666</v>
      </c>
    </row>
    <row r="9" spans="1:14" s="7" customFormat="1" ht="12" customHeight="1">
      <c r="A9" s="10" t="s">
        <v>39</v>
      </c>
      <c r="B9" s="18">
        <v>1963</v>
      </c>
      <c r="C9" s="16">
        <v>2002</v>
      </c>
      <c r="D9" s="16">
        <v>1883</v>
      </c>
      <c r="E9" s="16">
        <v>2007</v>
      </c>
      <c r="F9" s="16">
        <v>2033</v>
      </c>
      <c r="G9" s="16">
        <v>2093</v>
      </c>
      <c r="H9" s="16">
        <v>2073</v>
      </c>
      <c r="I9" s="16">
        <v>1993</v>
      </c>
      <c r="J9" s="16">
        <v>2146</v>
      </c>
      <c r="K9" s="16">
        <v>2097</v>
      </c>
      <c r="L9" s="16">
        <v>2055</v>
      </c>
      <c r="M9" s="16">
        <v>2091</v>
      </c>
      <c r="N9" s="18">
        <f t="shared" si="0"/>
        <v>2036.3333333333333</v>
      </c>
    </row>
    <row r="10" spans="1:14" s="7" customFormat="1" ht="12" customHeight="1">
      <c r="A10" s="10" t="s">
        <v>40</v>
      </c>
      <c r="B10" s="18">
        <v>51792</v>
      </c>
      <c r="C10" s="16">
        <v>50121</v>
      </c>
      <c r="D10" s="16">
        <v>48322</v>
      </c>
      <c r="E10" s="16">
        <v>49203</v>
      </c>
      <c r="F10" s="16">
        <v>48785</v>
      </c>
      <c r="G10" s="16">
        <v>50384</v>
      </c>
      <c r="H10" s="16">
        <v>51553</v>
      </c>
      <c r="I10" s="16">
        <v>52280</v>
      </c>
      <c r="J10" s="16">
        <v>52670</v>
      </c>
      <c r="K10" s="16">
        <v>52723</v>
      </c>
      <c r="L10" s="16">
        <v>52855</v>
      </c>
      <c r="M10" s="16">
        <v>52540</v>
      </c>
      <c r="N10" s="18">
        <f t="shared" si="0"/>
        <v>51102.333333333336</v>
      </c>
    </row>
    <row r="11" spans="1:14" s="7" customFormat="1" ht="12" customHeight="1">
      <c r="A11" s="10" t="s">
        <v>41</v>
      </c>
      <c r="B11" s="18">
        <v>3052</v>
      </c>
      <c r="C11" s="16">
        <v>2985</v>
      </c>
      <c r="D11" s="16">
        <v>2795</v>
      </c>
      <c r="E11" s="16">
        <v>2939</v>
      </c>
      <c r="F11" s="16">
        <v>2929</v>
      </c>
      <c r="G11" s="16">
        <v>2993</v>
      </c>
      <c r="H11" s="16">
        <v>3013</v>
      </c>
      <c r="I11" s="16">
        <v>2948</v>
      </c>
      <c r="J11" s="16">
        <v>2969</v>
      </c>
      <c r="K11" s="16">
        <v>3003</v>
      </c>
      <c r="L11" s="16">
        <v>2867</v>
      </c>
      <c r="M11" s="16">
        <v>2882</v>
      </c>
      <c r="N11" s="18">
        <f t="shared" si="0"/>
        <v>2947.9166666666665</v>
      </c>
    </row>
    <row r="12" spans="1:14" s="7" customFormat="1" ht="12" customHeight="1">
      <c r="A12" s="10" t="s">
        <v>42</v>
      </c>
      <c r="B12" s="18">
        <v>1402</v>
      </c>
      <c r="C12" s="16">
        <v>1385</v>
      </c>
      <c r="D12" s="16">
        <v>1411</v>
      </c>
      <c r="E12" s="16">
        <v>1432</v>
      </c>
      <c r="F12" s="16">
        <v>1408</v>
      </c>
      <c r="G12" s="16">
        <v>1397</v>
      </c>
      <c r="H12" s="16">
        <v>1391</v>
      </c>
      <c r="I12" s="16">
        <v>1381</v>
      </c>
      <c r="J12" s="16">
        <v>1348</v>
      </c>
      <c r="K12" s="16">
        <v>1368</v>
      </c>
      <c r="L12" s="16">
        <v>1323</v>
      </c>
      <c r="M12" s="16">
        <v>1336</v>
      </c>
      <c r="N12" s="18">
        <f t="shared" si="0"/>
        <v>1381.8333333333333</v>
      </c>
    </row>
    <row r="13" spans="1:14" s="7" customFormat="1" ht="12" customHeight="1">
      <c r="A13" s="10" t="s">
        <v>43</v>
      </c>
      <c r="B13" s="18">
        <v>10</v>
      </c>
      <c r="C13" s="16">
        <v>9</v>
      </c>
      <c r="D13" s="16">
        <v>7</v>
      </c>
      <c r="E13" s="16">
        <v>8</v>
      </c>
      <c r="F13" s="16">
        <v>7</v>
      </c>
      <c r="G13" s="16">
        <v>7</v>
      </c>
      <c r="H13" s="16">
        <v>6</v>
      </c>
      <c r="I13" s="16">
        <v>9</v>
      </c>
      <c r="J13" s="16">
        <v>4</v>
      </c>
      <c r="K13" s="16">
        <v>7</v>
      </c>
      <c r="L13" s="16">
        <v>8</v>
      </c>
      <c r="M13" s="16">
        <v>6</v>
      </c>
      <c r="N13" s="18">
        <f t="shared" si="0"/>
        <v>7.333333333333333</v>
      </c>
    </row>
    <row r="14" spans="1:14" s="7" customFormat="1" ht="12" customHeight="1">
      <c r="A14" s="10" t="s">
        <v>44</v>
      </c>
      <c r="B14" s="18">
        <v>12</v>
      </c>
      <c r="C14" s="16">
        <v>9</v>
      </c>
      <c r="D14" s="16">
        <v>10</v>
      </c>
      <c r="E14" s="16">
        <v>10</v>
      </c>
      <c r="F14" s="16">
        <v>8</v>
      </c>
      <c r="G14" s="16">
        <v>8</v>
      </c>
      <c r="H14" s="16">
        <v>8</v>
      </c>
      <c r="I14" s="16">
        <v>10</v>
      </c>
      <c r="J14" s="16">
        <v>8</v>
      </c>
      <c r="K14" s="16">
        <v>5</v>
      </c>
      <c r="L14" s="16">
        <v>6</v>
      </c>
      <c r="M14" s="16">
        <v>9</v>
      </c>
      <c r="N14" s="18">
        <f t="shared" si="0"/>
        <v>8.583333333333334</v>
      </c>
    </row>
    <row r="15" spans="1:14" s="7" customFormat="1" ht="12" customHeight="1">
      <c r="A15" s="10" t="s">
        <v>45</v>
      </c>
      <c r="B15" s="18">
        <v>21</v>
      </c>
      <c r="C15" s="16">
        <v>23</v>
      </c>
      <c r="D15" s="16">
        <v>22</v>
      </c>
      <c r="E15" s="16">
        <v>25</v>
      </c>
      <c r="F15" s="16">
        <v>22</v>
      </c>
      <c r="G15" s="16">
        <v>29</v>
      </c>
      <c r="H15" s="16">
        <v>28</v>
      </c>
      <c r="I15" s="16">
        <v>26</v>
      </c>
      <c r="J15" s="16">
        <v>23</v>
      </c>
      <c r="K15" s="16">
        <v>18</v>
      </c>
      <c r="L15" s="16">
        <v>21</v>
      </c>
      <c r="M15" s="16">
        <v>20</v>
      </c>
      <c r="N15" s="18">
        <f t="shared" si="0"/>
        <v>23.166666666666668</v>
      </c>
    </row>
    <row r="16" spans="1:14" s="22" customFormat="1" ht="24.75" customHeight="1">
      <c r="A16" s="19" t="s">
        <v>46</v>
      </c>
      <c r="B16" s="21">
        <v>80591</v>
      </c>
      <c r="C16" s="20">
        <v>78173</v>
      </c>
      <c r="D16" s="20">
        <v>75057</v>
      </c>
      <c r="E16" s="20">
        <v>76918</v>
      </c>
      <c r="F16" s="20">
        <v>76493</v>
      </c>
      <c r="G16" s="20">
        <v>78995</v>
      </c>
      <c r="H16" s="20">
        <v>80440</v>
      </c>
      <c r="I16" s="20">
        <v>81185</v>
      </c>
      <c r="J16" s="20">
        <v>81557</v>
      </c>
      <c r="K16" s="20">
        <v>81902</v>
      </c>
      <c r="L16" s="20">
        <v>81619</v>
      </c>
      <c r="M16" s="20">
        <v>81218</v>
      </c>
      <c r="N16" s="21">
        <f t="shared" si="0"/>
        <v>79512.33333333333</v>
      </c>
    </row>
    <row r="17" spans="1:14" ht="12" customHeight="1">
      <c r="A17" s="10" t="s">
        <v>47</v>
      </c>
      <c r="B17" s="18">
        <v>2369</v>
      </c>
      <c r="C17" s="16">
        <v>2270</v>
      </c>
      <c r="D17" s="16">
        <v>2263</v>
      </c>
      <c r="E17" s="16">
        <v>2328</v>
      </c>
      <c r="F17" s="16">
        <v>2323</v>
      </c>
      <c r="G17" s="16">
        <v>2409</v>
      </c>
      <c r="H17" s="16">
        <v>2416</v>
      </c>
      <c r="I17" s="16">
        <v>2388</v>
      </c>
      <c r="J17" s="16">
        <v>2459</v>
      </c>
      <c r="K17" s="16">
        <v>2404</v>
      </c>
      <c r="L17" s="16">
        <v>2447</v>
      </c>
      <c r="M17" s="16">
        <v>2490</v>
      </c>
      <c r="N17" s="18">
        <f t="shared" si="0"/>
        <v>2380.5</v>
      </c>
    </row>
    <row r="18" spans="1:14" ht="12" customHeight="1">
      <c r="A18" s="10" t="s">
        <v>48</v>
      </c>
      <c r="B18" s="18">
        <v>1757</v>
      </c>
      <c r="C18" s="16">
        <v>1703</v>
      </c>
      <c r="D18" s="16">
        <v>1625</v>
      </c>
      <c r="E18" s="16">
        <v>1612</v>
      </c>
      <c r="F18" s="16">
        <v>1622</v>
      </c>
      <c r="G18" s="16">
        <v>1677</v>
      </c>
      <c r="H18" s="16">
        <v>1664</v>
      </c>
      <c r="I18" s="16">
        <v>1641</v>
      </c>
      <c r="J18" s="16">
        <v>1723</v>
      </c>
      <c r="K18" s="16">
        <v>1728</v>
      </c>
      <c r="L18" s="16">
        <v>1722</v>
      </c>
      <c r="M18" s="16">
        <v>1748</v>
      </c>
      <c r="N18" s="18">
        <f t="shared" si="0"/>
        <v>1685.1666666666667</v>
      </c>
    </row>
    <row r="19" spans="1:14" ht="12" customHeight="1">
      <c r="A19" s="10" t="s">
        <v>49</v>
      </c>
      <c r="B19" s="18">
        <v>15436</v>
      </c>
      <c r="C19" s="16">
        <v>14880</v>
      </c>
      <c r="D19" s="16">
        <v>14165</v>
      </c>
      <c r="E19" s="16">
        <v>14570</v>
      </c>
      <c r="F19" s="16">
        <v>14574</v>
      </c>
      <c r="G19" s="16">
        <v>15090</v>
      </c>
      <c r="H19" s="16">
        <v>15405</v>
      </c>
      <c r="I19" s="16">
        <v>15356</v>
      </c>
      <c r="J19" s="16">
        <v>15633</v>
      </c>
      <c r="K19" s="16">
        <v>15278</v>
      </c>
      <c r="L19" s="16">
        <v>15280</v>
      </c>
      <c r="M19" s="16">
        <v>16516</v>
      </c>
      <c r="N19" s="18">
        <f t="shared" si="0"/>
        <v>15181.916666666666</v>
      </c>
    </row>
    <row r="20" spans="1:14" ht="12" customHeight="1">
      <c r="A20" s="10" t="s">
        <v>50</v>
      </c>
      <c r="B20" s="18">
        <v>14573</v>
      </c>
      <c r="C20" s="16">
        <v>14034</v>
      </c>
      <c r="D20" s="16">
        <v>13414</v>
      </c>
      <c r="E20" s="16">
        <v>13411</v>
      </c>
      <c r="F20" s="16">
        <v>13551</v>
      </c>
      <c r="G20" s="16">
        <v>13918</v>
      </c>
      <c r="H20" s="16">
        <v>14103</v>
      </c>
      <c r="I20" s="16">
        <v>14385</v>
      </c>
      <c r="J20" s="16">
        <v>14697</v>
      </c>
      <c r="K20" s="16">
        <v>14779</v>
      </c>
      <c r="L20" s="16">
        <v>14897</v>
      </c>
      <c r="M20" s="16">
        <v>14954</v>
      </c>
      <c r="N20" s="18">
        <f t="shared" si="0"/>
        <v>14226.333333333334</v>
      </c>
    </row>
    <row r="21" spans="1:14" ht="12" customHeight="1">
      <c r="A21" s="10" t="s">
        <v>51</v>
      </c>
      <c r="B21" s="18">
        <v>21574</v>
      </c>
      <c r="C21" s="16">
        <v>21016</v>
      </c>
      <c r="D21" s="16">
        <v>20163</v>
      </c>
      <c r="E21" s="16">
        <v>20312</v>
      </c>
      <c r="F21" s="16">
        <v>20493</v>
      </c>
      <c r="G21" s="16">
        <v>20807</v>
      </c>
      <c r="H21" s="16">
        <v>21198</v>
      </c>
      <c r="I21" s="16">
        <v>21644</v>
      </c>
      <c r="J21" s="16">
        <v>21679</v>
      </c>
      <c r="K21" s="16">
        <v>21490</v>
      </c>
      <c r="L21" s="16">
        <v>21600</v>
      </c>
      <c r="M21" s="16">
        <v>21446</v>
      </c>
      <c r="N21" s="18">
        <f t="shared" si="0"/>
        <v>21118.5</v>
      </c>
    </row>
    <row r="22" spans="1:14" ht="12" customHeight="1">
      <c r="A22" s="10" t="s">
        <v>52</v>
      </c>
      <c r="B22" s="18">
        <v>21513</v>
      </c>
      <c r="C22" s="16">
        <v>20614</v>
      </c>
      <c r="D22" s="16">
        <v>19592</v>
      </c>
      <c r="E22" s="16">
        <v>19652</v>
      </c>
      <c r="F22" s="16">
        <v>20285</v>
      </c>
      <c r="G22" s="16">
        <v>20705</v>
      </c>
      <c r="H22" s="16">
        <v>21596</v>
      </c>
      <c r="I22" s="16">
        <v>22071</v>
      </c>
      <c r="J22" s="16">
        <v>22562</v>
      </c>
      <c r="K22" s="16">
        <v>22541</v>
      </c>
      <c r="L22" s="16">
        <v>22630</v>
      </c>
      <c r="M22" s="16">
        <v>22306</v>
      </c>
      <c r="N22" s="18">
        <f t="shared" si="0"/>
        <v>21338.916666666668</v>
      </c>
    </row>
    <row r="23" spans="1:14" ht="12" customHeight="1">
      <c r="A23" s="10" t="s">
        <v>53</v>
      </c>
      <c r="B23" s="18">
        <v>18382</v>
      </c>
      <c r="C23" s="16">
        <v>17586</v>
      </c>
      <c r="D23" s="16">
        <v>16891</v>
      </c>
      <c r="E23" s="16">
        <v>17456</v>
      </c>
      <c r="F23" s="16">
        <v>17610</v>
      </c>
      <c r="G23" s="16">
        <v>18032</v>
      </c>
      <c r="H23" s="16">
        <v>18372</v>
      </c>
      <c r="I23" s="16">
        <v>18576</v>
      </c>
      <c r="J23" s="16">
        <v>18829</v>
      </c>
      <c r="K23" s="16">
        <v>19060</v>
      </c>
      <c r="L23" s="16">
        <v>19048</v>
      </c>
      <c r="M23" s="16">
        <v>19121</v>
      </c>
      <c r="N23" s="18">
        <f t="shared" si="0"/>
        <v>18246.916666666668</v>
      </c>
    </row>
    <row r="24" spans="1:14" ht="12" customHeight="1">
      <c r="A24" s="10" t="s">
        <v>54</v>
      </c>
      <c r="B24" s="18">
        <v>452</v>
      </c>
      <c r="C24" s="16">
        <v>408</v>
      </c>
      <c r="D24" s="16">
        <v>404</v>
      </c>
      <c r="E24" s="16">
        <v>361</v>
      </c>
      <c r="F24" s="16">
        <v>354</v>
      </c>
      <c r="G24" s="16">
        <v>343</v>
      </c>
      <c r="H24" s="16">
        <v>387</v>
      </c>
      <c r="I24" s="16">
        <v>425</v>
      </c>
      <c r="J24" s="16">
        <v>463</v>
      </c>
      <c r="K24" s="16">
        <v>489</v>
      </c>
      <c r="L24" s="16">
        <v>492</v>
      </c>
      <c r="M24" s="16">
        <v>484</v>
      </c>
      <c r="N24" s="18">
        <f t="shared" si="0"/>
        <v>421.8333333333333</v>
      </c>
    </row>
    <row r="25" spans="1:14" ht="12" customHeight="1">
      <c r="A25" s="10" t="s">
        <v>55</v>
      </c>
      <c r="B25" s="18">
        <v>5972</v>
      </c>
      <c r="C25" s="16">
        <v>5849</v>
      </c>
      <c r="D25" s="16">
        <v>5659</v>
      </c>
      <c r="E25" s="16">
        <v>5777</v>
      </c>
      <c r="F25" s="16">
        <v>5685</v>
      </c>
      <c r="G25" s="16">
        <v>5917</v>
      </c>
      <c r="H25" s="16">
        <v>5974</v>
      </c>
      <c r="I25" s="16">
        <v>5966</v>
      </c>
      <c r="J25" s="16">
        <v>6016</v>
      </c>
      <c r="K25" s="16">
        <v>6173</v>
      </c>
      <c r="L25" s="16">
        <v>6132</v>
      </c>
      <c r="M25" s="16">
        <v>6129</v>
      </c>
      <c r="N25" s="18">
        <f t="shared" si="0"/>
        <v>5937.416666666667</v>
      </c>
    </row>
    <row r="26" spans="1:14" s="23" customFormat="1" ht="24.75" customHeight="1">
      <c r="A26" s="19" t="s">
        <v>56</v>
      </c>
      <c r="B26" s="21">
        <v>102028</v>
      </c>
      <c r="C26" s="20">
        <v>98360</v>
      </c>
      <c r="D26" s="20">
        <v>94176</v>
      </c>
      <c r="E26" s="20">
        <v>95479</v>
      </c>
      <c r="F26" s="20">
        <v>96497</v>
      </c>
      <c r="G26" s="20">
        <v>98898</v>
      </c>
      <c r="H26" s="20">
        <v>101115</v>
      </c>
      <c r="I26" s="20">
        <v>102452</v>
      </c>
      <c r="J26" s="20">
        <v>104061</v>
      </c>
      <c r="K26" s="20">
        <v>103942</v>
      </c>
      <c r="L26" s="20">
        <v>104248</v>
      </c>
      <c r="M26" s="20">
        <v>105194</v>
      </c>
      <c r="N26" s="21">
        <f t="shared" si="0"/>
        <v>100537.5</v>
      </c>
    </row>
    <row r="27" spans="1:14" ht="12" customHeight="1">
      <c r="A27" s="10" t="s">
        <v>57</v>
      </c>
      <c r="B27" s="18">
        <v>16313</v>
      </c>
      <c r="C27" s="16">
        <v>15573</v>
      </c>
      <c r="D27" s="16">
        <v>14876</v>
      </c>
      <c r="E27" s="16">
        <v>15129</v>
      </c>
      <c r="F27" s="16">
        <v>15031</v>
      </c>
      <c r="G27" s="16">
        <v>15782</v>
      </c>
      <c r="H27" s="16">
        <v>16134</v>
      </c>
      <c r="I27" s="16">
        <v>16529</v>
      </c>
      <c r="J27" s="16">
        <v>16872</v>
      </c>
      <c r="K27" s="16">
        <v>17220</v>
      </c>
      <c r="L27" s="16">
        <v>17016</v>
      </c>
      <c r="M27" s="16">
        <v>16659</v>
      </c>
      <c r="N27" s="18">
        <f t="shared" si="0"/>
        <v>16094.5</v>
      </c>
    </row>
    <row r="28" spans="1:14" ht="12" customHeight="1">
      <c r="A28" s="10" t="s">
        <v>58</v>
      </c>
      <c r="B28" s="18">
        <v>52826</v>
      </c>
      <c r="C28" s="16">
        <v>50885</v>
      </c>
      <c r="D28" s="16">
        <v>48930</v>
      </c>
      <c r="E28" s="16">
        <v>49019</v>
      </c>
      <c r="F28" s="16">
        <v>48909</v>
      </c>
      <c r="G28" s="16">
        <v>49229</v>
      </c>
      <c r="H28" s="16">
        <v>50537</v>
      </c>
      <c r="I28" s="16">
        <v>51182</v>
      </c>
      <c r="J28" s="16">
        <v>52695</v>
      </c>
      <c r="K28" s="16">
        <v>54080</v>
      </c>
      <c r="L28" s="16">
        <v>53730</v>
      </c>
      <c r="M28" s="16">
        <v>54176</v>
      </c>
      <c r="N28" s="18">
        <f t="shared" si="0"/>
        <v>51349.833333333336</v>
      </c>
    </row>
    <row r="29" spans="1:14" ht="12" customHeight="1">
      <c r="A29" s="10" t="s">
        <v>59</v>
      </c>
      <c r="B29" s="18">
        <v>23627</v>
      </c>
      <c r="C29" s="16">
        <v>22370</v>
      </c>
      <c r="D29" s="16">
        <v>20960</v>
      </c>
      <c r="E29" s="16">
        <v>22166</v>
      </c>
      <c r="F29" s="16">
        <v>22659</v>
      </c>
      <c r="G29" s="16">
        <v>23489</v>
      </c>
      <c r="H29" s="16">
        <v>24663</v>
      </c>
      <c r="I29" s="16">
        <v>25023</v>
      </c>
      <c r="J29" s="16">
        <v>24855</v>
      </c>
      <c r="K29" s="16">
        <v>24691</v>
      </c>
      <c r="L29" s="16">
        <v>24383</v>
      </c>
      <c r="M29" s="16">
        <v>25479</v>
      </c>
      <c r="N29" s="18">
        <f t="shared" si="0"/>
        <v>23697.083333333332</v>
      </c>
    </row>
    <row r="30" spans="1:14" ht="12" customHeight="1">
      <c r="A30" s="10" t="s">
        <v>59</v>
      </c>
      <c r="B30" s="18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8" t="str">
        <f t="shared" si="0"/>
        <v> </v>
      </c>
    </row>
    <row r="31" spans="1:14" ht="12" customHeight="1">
      <c r="A31" s="10" t="s">
        <v>59</v>
      </c>
      <c r="B31" s="18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8" t="str">
        <f t="shared" si="0"/>
        <v> </v>
      </c>
    </row>
    <row r="32" spans="1:14" ht="12" customHeight="1">
      <c r="A32" s="10" t="s">
        <v>60</v>
      </c>
      <c r="B32" s="18">
        <v>17210</v>
      </c>
      <c r="C32" s="16">
        <v>16584</v>
      </c>
      <c r="D32" s="16">
        <v>16038</v>
      </c>
      <c r="E32" s="16">
        <v>16601</v>
      </c>
      <c r="F32" s="16">
        <v>16544</v>
      </c>
      <c r="G32" s="16">
        <v>16923</v>
      </c>
      <c r="H32" s="16">
        <v>17128</v>
      </c>
      <c r="I32" s="16">
        <v>17245</v>
      </c>
      <c r="J32" s="16">
        <v>17500</v>
      </c>
      <c r="K32" s="16">
        <v>17852</v>
      </c>
      <c r="L32" s="16">
        <v>17947</v>
      </c>
      <c r="M32" s="16">
        <v>17750</v>
      </c>
      <c r="N32" s="18">
        <f t="shared" si="0"/>
        <v>17110.166666666668</v>
      </c>
    </row>
    <row r="33" spans="1:14" ht="12" customHeight="1">
      <c r="A33" s="10" t="s">
        <v>61</v>
      </c>
      <c r="B33" s="18">
        <v>12494</v>
      </c>
      <c r="C33" s="16">
        <v>11733</v>
      </c>
      <c r="D33" s="16">
        <v>10883</v>
      </c>
      <c r="E33" s="16">
        <v>11546</v>
      </c>
      <c r="F33" s="16">
        <v>11409</v>
      </c>
      <c r="G33" s="16">
        <v>11702</v>
      </c>
      <c r="H33" s="16">
        <v>12130</v>
      </c>
      <c r="I33" s="16">
        <v>12089</v>
      </c>
      <c r="J33" s="16">
        <v>12545</v>
      </c>
      <c r="K33" s="16">
        <v>12913</v>
      </c>
      <c r="L33" s="16">
        <v>12570</v>
      </c>
      <c r="M33" s="16">
        <v>12329</v>
      </c>
      <c r="N33" s="18">
        <f t="shared" si="0"/>
        <v>12028.583333333334</v>
      </c>
    </row>
    <row r="34" spans="1:14" ht="12" customHeight="1">
      <c r="A34" s="10" t="s">
        <v>62</v>
      </c>
      <c r="B34" s="18">
        <v>27199</v>
      </c>
      <c r="C34" s="16">
        <v>26297</v>
      </c>
      <c r="D34" s="16">
        <v>25094</v>
      </c>
      <c r="E34" s="16">
        <v>25563</v>
      </c>
      <c r="F34" s="16">
        <v>25933</v>
      </c>
      <c r="G34" s="16">
        <v>26377</v>
      </c>
      <c r="H34" s="16">
        <v>27426</v>
      </c>
      <c r="I34" s="16">
        <v>27928</v>
      </c>
      <c r="J34" s="16">
        <v>28440</v>
      </c>
      <c r="K34" s="16">
        <v>29094</v>
      </c>
      <c r="L34" s="16">
        <v>28928</v>
      </c>
      <c r="M34" s="16">
        <v>28563</v>
      </c>
      <c r="N34" s="18">
        <f t="shared" si="0"/>
        <v>27236.833333333332</v>
      </c>
    </row>
    <row r="35" spans="1:14" ht="12" customHeight="1">
      <c r="A35" s="10" t="s">
        <v>63</v>
      </c>
      <c r="B35" s="18">
        <v>15208</v>
      </c>
      <c r="C35" s="16">
        <v>14824</v>
      </c>
      <c r="D35" s="16">
        <v>14215</v>
      </c>
      <c r="E35" s="16">
        <v>13997</v>
      </c>
      <c r="F35" s="16">
        <v>14092</v>
      </c>
      <c r="G35" s="16">
        <v>14362</v>
      </c>
      <c r="H35" s="16">
        <v>14856</v>
      </c>
      <c r="I35" s="16">
        <v>15295</v>
      </c>
      <c r="J35" s="16">
        <v>15500</v>
      </c>
      <c r="K35" s="16">
        <v>15766</v>
      </c>
      <c r="L35" s="16">
        <v>15842</v>
      </c>
      <c r="M35" s="16">
        <v>15523</v>
      </c>
      <c r="N35" s="18">
        <f t="shared" si="0"/>
        <v>14956.666666666666</v>
      </c>
    </row>
    <row r="36" spans="1:14" ht="12" customHeight="1">
      <c r="A36" s="10" t="s">
        <v>64</v>
      </c>
      <c r="B36" s="18">
        <v>22214</v>
      </c>
      <c r="C36" s="16">
        <v>21538</v>
      </c>
      <c r="D36" s="16">
        <v>20658</v>
      </c>
      <c r="E36" s="16">
        <v>21338</v>
      </c>
      <c r="F36" s="16">
        <v>21064</v>
      </c>
      <c r="G36" s="16">
        <v>21306</v>
      </c>
      <c r="H36" s="16">
        <v>21998</v>
      </c>
      <c r="I36" s="16">
        <v>21900</v>
      </c>
      <c r="J36" s="16">
        <v>22348</v>
      </c>
      <c r="K36" s="16">
        <v>22428</v>
      </c>
      <c r="L36" s="16">
        <v>22466</v>
      </c>
      <c r="M36" s="16">
        <v>22606</v>
      </c>
      <c r="N36" s="18">
        <f t="shared" si="0"/>
        <v>21822</v>
      </c>
    </row>
    <row r="37" spans="1:14" ht="12" customHeight="1">
      <c r="A37" s="10" t="s">
        <v>65</v>
      </c>
      <c r="B37" s="18">
        <v>144</v>
      </c>
      <c r="C37" s="16">
        <v>148</v>
      </c>
      <c r="D37" s="16">
        <v>129</v>
      </c>
      <c r="E37" s="16">
        <v>126</v>
      </c>
      <c r="F37" s="16">
        <v>106</v>
      </c>
      <c r="G37" s="16">
        <v>115</v>
      </c>
      <c r="H37" s="16">
        <v>113</v>
      </c>
      <c r="I37" s="16">
        <v>116</v>
      </c>
      <c r="J37" s="16">
        <v>117</v>
      </c>
      <c r="K37" s="16">
        <v>113</v>
      </c>
      <c r="L37" s="16">
        <v>113</v>
      </c>
      <c r="M37" s="16">
        <v>122</v>
      </c>
      <c r="N37" s="18">
        <f t="shared" si="0"/>
        <v>121.83333333333333</v>
      </c>
    </row>
    <row r="38" spans="1:14" ht="12" customHeight="1">
      <c r="A38" s="10" t="s">
        <v>66</v>
      </c>
      <c r="B38" s="18">
        <v>76</v>
      </c>
      <c r="C38" s="16">
        <v>76</v>
      </c>
      <c r="D38" s="16">
        <v>65</v>
      </c>
      <c r="E38" s="16">
        <v>80</v>
      </c>
      <c r="F38" s="16">
        <v>88</v>
      </c>
      <c r="G38" s="16">
        <v>84</v>
      </c>
      <c r="H38" s="16">
        <v>81</v>
      </c>
      <c r="I38" s="16">
        <v>63</v>
      </c>
      <c r="J38" s="16">
        <v>65</v>
      </c>
      <c r="K38" s="16">
        <v>65</v>
      </c>
      <c r="L38" s="16">
        <v>63</v>
      </c>
      <c r="M38" s="16">
        <v>72</v>
      </c>
      <c r="N38" s="18">
        <f aca="true" t="shared" si="1" ref="N38:N69">IF(SUM(B38:M38)&gt;0,AVERAGE(B38:M38)," ")</f>
        <v>73.16666666666667</v>
      </c>
    </row>
    <row r="39" spans="1:14" s="23" customFormat="1" ht="24.75" customHeight="1">
      <c r="A39" s="19" t="s">
        <v>67</v>
      </c>
      <c r="B39" s="21">
        <v>187311</v>
      </c>
      <c r="C39" s="20">
        <v>180028</v>
      </c>
      <c r="D39" s="20">
        <v>171848</v>
      </c>
      <c r="E39" s="20">
        <v>175565</v>
      </c>
      <c r="F39" s="20">
        <v>175835</v>
      </c>
      <c r="G39" s="20">
        <v>179369</v>
      </c>
      <c r="H39" s="20">
        <v>185066</v>
      </c>
      <c r="I39" s="20">
        <v>187370</v>
      </c>
      <c r="J39" s="20">
        <v>190937</v>
      </c>
      <c r="K39" s="20">
        <v>194222</v>
      </c>
      <c r="L39" s="20">
        <v>193058</v>
      </c>
      <c r="M39" s="20">
        <v>193279</v>
      </c>
      <c r="N39" s="21">
        <f t="shared" si="1"/>
        <v>184490.66666666666</v>
      </c>
    </row>
    <row r="40" spans="1:14" ht="12" customHeight="1">
      <c r="A40" s="10" t="s">
        <v>68</v>
      </c>
      <c r="B40" s="18">
        <v>38124</v>
      </c>
      <c r="C40" s="16">
        <v>37040</v>
      </c>
      <c r="D40" s="16">
        <v>35829</v>
      </c>
      <c r="E40" s="16">
        <v>36708</v>
      </c>
      <c r="F40" s="16">
        <v>36418</v>
      </c>
      <c r="G40" s="16">
        <v>37402</v>
      </c>
      <c r="H40" s="16">
        <v>38268</v>
      </c>
      <c r="I40" s="16">
        <v>38278</v>
      </c>
      <c r="J40" s="16">
        <v>38022</v>
      </c>
      <c r="K40" s="16">
        <v>38669</v>
      </c>
      <c r="L40" s="16">
        <v>38190</v>
      </c>
      <c r="M40" s="16">
        <v>38042</v>
      </c>
      <c r="N40" s="18">
        <f t="shared" si="1"/>
        <v>37582.5</v>
      </c>
    </row>
    <row r="41" spans="1:14" ht="12" customHeight="1">
      <c r="A41" s="10" t="s">
        <v>69</v>
      </c>
      <c r="B41" s="18">
        <v>15657</v>
      </c>
      <c r="C41" s="16">
        <v>15562</v>
      </c>
      <c r="D41" s="16">
        <v>15112</v>
      </c>
      <c r="E41" s="16">
        <v>15834</v>
      </c>
      <c r="F41" s="16">
        <v>15780</v>
      </c>
      <c r="G41" s="16">
        <v>16145</v>
      </c>
      <c r="H41" s="16">
        <v>16450</v>
      </c>
      <c r="I41" s="16">
        <v>16321</v>
      </c>
      <c r="J41" s="16">
        <v>16369</v>
      </c>
      <c r="K41" s="16">
        <v>16795</v>
      </c>
      <c r="L41" s="16">
        <v>16793</v>
      </c>
      <c r="M41" s="16">
        <v>16546</v>
      </c>
      <c r="N41" s="18">
        <f t="shared" si="1"/>
        <v>16113.666666666666</v>
      </c>
    </row>
    <row r="42" spans="1:14" ht="12" customHeight="1">
      <c r="A42" s="10" t="s">
        <v>70</v>
      </c>
      <c r="B42" s="18">
        <v>24796</v>
      </c>
      <c r="C42" s="16">
        <v>24310</v>
      </c>
      <c r="D42" s="16">
        <v>23641</v>
      </c>
      <c r="E42" s="16">
        <v>23646</v>
      </c>
      <c r="F42" s="16">
        <v>23809</v>
      </c>
      <c r="G42" s="16">
        <v>24356</v>
      </c>
      <c r="H42" s="16">
        <v>24582</v>
      </c>
      <c r="I42" s="16">
        <v>24590</v>
      </c>
      <c r="J42" s="16">
        <v>24513</v>
      </c>
      <c r="K42" s="16">
        <v>24466</v>
      </c>
      <c r="L42" s="16">
        <v>24524</v>
      </c>
      <c r="M42" s="16">
        <v>24493</v>
      </c>
      <c r="N42" s="18">
        <f t="shared" si="1"/>
        <v>24310.5</v>
      </c>
    </row>
    <row r="43" spans="1:14" ht="12" customHeight="1">
      <c r="A43" s="10" t="s">
        <v>71</v>
      </c>
      <c r="B43" s="18">
        <v>14068</v>
      </c>
      <c r="C43" s="16">
        <v>13781</v>
      </c>
      <c r="D43" s="16">
        <v>13545</v>
      </c>
      <c r="E43" s="16">
        <v>14009</v>
      </c>
      <c r="F43" s="16">
        <v>13950</v>
      </c>
      <c r="G43" s="16">
        <v>14074</v>
      </c>
      <c r="H43" s="16">
        <v>14297</v>
      </c>
      <c r="I43" s="16">
        <v>14038</v>
      </c>
      <c r="J43" s="16">
        <v>13952</v>
      </c>
      <c r="K43" s="16">
        <v>14072</v>
      </c>
      <c r="L43" s="16">
        <v>13863</v>
      </c>
      <c r="M43" s="16">
        <v>13871</v>
      </c>
      <c r="N43" s="18">
        <f t="shared" si="1"/>
        <v>13960</v>
      </c>
    </row>
    <row r="44" spans="1:14" ht="12" customHeight="1">
      <c r="A44" s="10" t="s">
        <v>72</v>
      </c>
      <c r="B44" s="18">
        <v>31900</v>
      </c>
      <c r="C44" s="16">
        <v>30956</v>
      </c>
      <c r="D44" s="16">
        <v>29435</v>
      </c>
      <c r="E44" s="16">
        <v>30507</v>
      </c>
      <c r="F44" s="16">
        <v>30144</v>
      </c>
      <c r="G44" s="16">
        <v>30469</v>
      </c>
      <c r="H44" s="16">
        <v>31509</v>
      </c>
      <c r="I44" s="16">
        <v>32014</v>
      </c>
      <c r="J44" s="16">
        <v>32082</v>
      </c>
      <c r="K44" s="16">
        <v>32859</v>
      </c>
      <c r="L44" s="16">
        <v>32658</v>
      </c>
      <c r="M44" s="16">
        <v>32557</v>
      </c>
      <c r="N44" s="18">
        <f t="shared" si="1"/>
        <v>31424.166666666668</v>
      </c>
    </row>
    <row r="45" spans="1:14" ht="12" customHeight="1">
      <c r="A45" s="10" t="s">
        <v>73</v>
      </c>
      <c r="B45" s="18">
        <v>13307</v>
      </c>
      <c r="C45" s="16">
        <v>13108</v>
      </c>
      <c r="D45" s="16">
        <v>12564</v>
      </c>
      <c r="E45" s="16">
        <v>13153</v>
      </c>
      <c r="F45" s="16">
        <v>12827</v>
      </c>
      <c r="G45" s="16">
        <v>12862</v>
      </c>
      <c r="H45" s="16">
        <v>12936</v>
      </c>
      <c r="I45" s="16">
        <v>12934</v>
      </c>
      <c r="J45" s="16">
        <v>12793</v>
      </c>
      <c r="K45" s="16">
        <v>13143</v>
      </c>
      <c r="L45" s="16">
        <v>12974</v>
      </c>
      <c r="M45" s="16">
        <v>13106</v>
      </c>
      <c r="N45" s="18">
        <f t="shared" si="1"/>
        <v>12975.583333333334</v>
      </c>
    </row>
    <row r="46" spans="1:14" s="23" customFormat="1" ht="24.75" customHeight="1">
      <c r="A46" s="19" t="s">
        <v>74</v>
      </c>
      <c r="B46" s="21">
        <v>137852</v>
      </c>
      <c r="C46" s="20">
        <v>134757</v>
      </c>
      <c r="D46" s="20">
        <v>130126</v>
      </c>
      <c r="E46" s="20">
        <v>133857</v>
      </c>
      <c r="F46" s="20">
        <v>132928</v>
      </c>
      <c r="G46" s="20">
        <v>135308</v>
      </c>
      <c r="H46" s="20">
        <v>138042</v>
      </c>
      <c r="I46" s="20">
        <v>138175</v>
      </c>
      <c r="J46" s="20">
        <v>137731</v>
      </c>
      <c r="K46" s="20">
        <v>140004</v>
      </c>
      <c r="L46" s="20">
        <v>139002</v>
      </c>
      <c r="M46" s="20">
        <v>138615</v>
      </c>
      <c r="N46" s="21">
        <f t="shared" si="1"/>
        <v>136366.41666666666</v>
      </c>
    </row>
    <row r="47" spans="1:14" ht="12" customHeight="1">
      <c r="A47" s="10" t="s">
        <v>75</v>
      </c>
      <c r="B47" s="18">
        <v>13399</v>
      </c>
      <c r="C47" s="16">
        <v>12502</v>
      </c>
      <c r="D47" s="16">
        <v>12082</v>
      </c>
      <c r="E47" s="16">
        <v>12254</v>
      </c>
      <c r="F47" s="16">
        <v>11987</v>
      </c>
      <c r="G47" s="16">
        <v>12319</v>
      </c>
      <c r="H47" s="16">
        <v>12477</v>
      </c>
      <c r="I47" s="16">
        <v>12682</v>
      </c>
      <c r="J47" s="16">
        <v>13067</v>
      </c>
      <c r="K47" s="16">
        <v>13183</v>
      </c>
      <c r="L47" s="16">
        <v>13228</v>
      </c>
      <c r="M47" s="16">
        <v>13369</v>
      </c>
      <c r="N47" s="18">
        <f t="shared" si="1"/>
        <v>12712.416666666666</v>
      </c>
    </row>
    <row r="48" spans="1:14" ht="12" customHeight="1">
      <c r="A48" s="10" t="s">
        <v>76</v>
      </c>
      <c r="B48" s="18">
        <v>18278</v>
      </c>
      <c r="C48" s="16">
        <v>17465</v>
      </c>
      <c r="D48" s="16">
        <v>16503</v>
      </c>
      <c r="E48" s="16">
        <v>16536</v>
      </c>
      <c r="F48" s="16">
        <v>16491</v>
      </c>
      <c r="G48" s="16">
        <v>16772</v>
      </c>
      <c r="H48" s="16">
        <v>17356</v>
      </c>
      <c r="I48" s="16">
        <v>17791</v>
      </c>
      <c r="J48" s="16">
        <v>18384</v>
      </c>
      <c r="K48" s="16">
        <v>18925</v>
      </c>
      <c r="L48" s="16">
        <v>19029</v>
      </c>
      <c r="M48" s="16">
        <v>18028</v>
      </c>
      <c r="N48" s="18">
        <f t="shared" si="1"/>
        <v>17629.833333333332</v>
      </c>
    </row>
    <row r="49" spans="1:14" ht="12" customHeight="1">
      <c r="A49" s="10" t="s">
        <v>77</v>
      </c>
      <c r="B49" s="18">
        <v>6591</v>
      </c>
      <c r="C49" s="16">
        <v>6454</v>
      </c>
      <c r="D49" s="16">
        <v>6248</v>
      </c>
      <c r="E49" s="16">
        <v>6397</v>
      </c>
      <c r="F49" s="16">
        <v>6463</v>
      </c>
      <c r="G49" s="16">
        <v>6506</v>
      </c>
      <c r="H49" s="16">
        <v>6626</v>
      </c>
      <c r="I49" s="16">
        <v>6780</v>
      </c>
      <c r="J49" s="16">
        <v>7085</v>
      </c>
      <c r="K49" s="16">
        <v>7281</v>
      </c>
      <c r="L49" s="16">
        <v>7067</v>
      </c>
      <c r="M49" s="16">
        <v>7060</v>
      </c>
      <c r="N49" s="18">
        <f t="shared" si="1"/>
        <v>6713.166666666667</v>
      </c>
    </row>
    <row r="50" spans="1:14" ht="12" customHeight="1">
      <c r="A50" s="10" t="s">
        <v>78</v>
      </c>
      <c r="B50" s="18">
        <v>12616</v>
      </c>
      <c r="C50" s="16">
        <v>12027</v>
      </c>
      <c r="D50" s="16">
        <v>11184</v>
      </c>
      <c r="E50" s="16">
        <v>11439</v>
      </c>
      <c r="F50" s="16">
        <v>11263</v>
      </c>
      <c r="G50" s="16">
        <v>11751</v>
      </c>
      <c r="H50" s="16">
        <v>12270</v>
      </c>
      <c r="I50" s="16">
        <v>12344</v>
      </c>
      <c r="J50" s="16">
        <v>12649</v>
      </c>
      <c r="K50" s="16">
        <v>12972</v>
      </c>
      <c r="L50" s="16">
        <v>12999</v>
      </c>
      <c r="M50" s="16">
        <v>13028</v>
      </c>
      <c r="N50" s="18">
        <f t="shared" si="1"/>
        <v>12211.833333333334</v>
      </c>
    </row>
    <row r="51" spans="1:14" ht="12" customHeight="1">
      <c r="A51" s="10" t="s">
        <v>79</v>
      </c>
      <c r="B51" s="18">
        <v>99778</v>
      </c>
      <c r="C51" s="16">
        <v>94860</v>
      </c>
      <c r="D51" s="16">
        <v>90052</v>
      </c>
      <c r="E51" s="16">
        <v>91659</v>
      </c>
      <c r="F51" s="16">
        <v>91887</v>
      </c>
      <c r="G51" s="16">
        <v>93581</v>
      </c>
      <c r="H51" s="16">
        <v>97485</v>
      </c>
      <c r="I51" s="16">
        <v>99588</v>
      </c>
      <c r="J51" s="16">
        <v>101664</v>
      </c>
      <c r="K51" s="16">
        <v>103659</v>
      </c>
      <c r="L51" s="16">
        <v>104054</v>
      </c>
      <c r="M51" s="16">
        <v>102915</v>
      </c>
      <c r="N51" s="18">
        <f t="shared" si="1"/>
        <v>97598.5</v>
      </c>
    </row>
    <row r="52" spans="1:14" ht="12" customHeight="1">
      <c r="A52" s="10" t="s">
        <v>80</v>
      </c>
      <c r="B52" s="18">
        <v>52</v>
      </c>
      <c r="C52" s="16">
        <v>53</v>
      </c>
      <c r="D52" s="16">
        <v>54</v>
      </c>
      <c r="E52" s="16">
        <v>59</v>
      </c>
      <c r="F52" s="16">
        <v>37</v>
      </c>
      <c r="G52" s="16">
        <v>41</v>
      </c>
      <c r="H52" s="16">
        <v>47</v>
      </c>
      <c r="I52" s="16">
        <v>45</v>
      </c>
      <c r="J52" s="16">
        <v>41</v>
      </c>
      <c r="K52" s="16">
        <v>38</v>
      </c>
      <c r="L52" s="16">
        <v>39</v>
      </c>
      <c r="M52" s="16">
        <v>43</v>
      </c>
      <c r="N52" s="18">
        <f t="shared" si="1"/>
        <v>45.75</v>
      </c>
    </row>
    <row r="53" spans="1:14" ht="12" customHeight="1">
      <c r="A53" s="10" t="s">
        <v>81</v>
      </c>
      <c r="B53" s="18">
        <v>24</v>
      </c>
      <c r="C53" s="16">
        <v>20</v>
      </c>
      <c r="D53" s="16">
        <v>22</v>
      </c>
      <c r="E53" s="16">
        <v>17</v>
      </c>
      <c r="F53" s="16">
        <v>16</v>
      </c>
      <c r="G53" s="16">
        <v>16</v>
      </c>
      <c r="H53" s="16">
        <v>19</v>
      </c>
      <c r="I53" s="16">
        <v>21</v>
      </c>
      <c r="J53" s="16">
        <v>15</v>
      </c>
      <c r="K53" s="16">
        <v>14</v>
      </c>
      <c r="L53" s="16">
        <v>19</v>
      </c>
      <c r="M53" s="16">
        <v>13</v>
      </c>
      <c r="N53" s="18">
        <f t="shared" si="1"/>
        <v>18</v>
      </c>
    </row>
    <row r="54" spans="1:14" ht="12" customHeight="1">
      <c r="A54" s="10" t="s">
        <v>82</v>
      </c>
      <c r="B54" s="18">
        <v>35</v>
      </c>
      <c r="C54" s="16">
        <v>40</v>
      </c>
      <c r="D54" s="16">
        <v>44</v>
      </c>
      <c r="E54" s="16">
        <v>38</v>
      </c>
      <c r="F54" s="16">
        <v>40</v>
      </c>
      <c r="G54" s="16">
        <v>35</v>
      </c>
      <c r="H54" s="16">
        <v>29</v>
      </c>
      <c r="I54" s="16">
        <v>38</v>
      </c>
      <c r="J54" s="16">
        <v>36</v>
      </c>
      <c r="K54" s="16">
        <v>35</v>
      </c>
      <c r="L54" s="16">
        <v>33</v>
      </c>
      <c r="M54" s="16">
        <v>34</v>
      </c>
      <c r="N54" s="18">
        <f t="shared" si="1"/>
        <v>36.416666666666664</v>
      </c>
    </row>
    <row r="55" spans="1:14" ht="12" customHeight="1">
      <c r="A55" s="10" t="s">
        <v>83</v>
      </c>
      <c r="B55" s="18">
        <v>78</v>
      </c>
      <c r="C55" s="16">
        <v>69</v>
      </c>
      <c r="D55" s="16">
        <v>68</v>
      </c>
      <c r="E55" s="16">
        <v>89</v>
      </c>
      <c r="F55" s="16">
        <v>84</v>
      </c>
      <c r="G55" s="16">
        <v>81</v>
      </c>
      <c r="H55" s="16">
        <v>82</v>
      </c>
      <c r="I55" s="16">
        <v>72</v>
      </c>
      <c r="J55" s="16">
        <v>66</v>
      </c>
      <c r="K55" s="16">
        <v>64</v>
      </c>
      <c r="L55" s="16">
        <v>73</v>
      </c>
      <c r="M55" s="16">
        <v>68</v>
      </c>
      <c r="N55" s="18">
        <f t="shared" si="1"/>
        <v>74.5</v>
      </c>
    </row>
    <row r="56" spans="1:14" ht="12" customHeight="1">
      <c r="A56" s="10" t="s">
        <v>84</v>
      </c>
      <c r="B56" s="18">
        <v>19</v>
      </c>
      <c r="C56" s="16">
        <v>22</v>
      </c>
      <c r="D56" s="16">
        <v>23</v>
      </c>
      <c r="E56" s="16">
        <v>28</v>
      </c>
      <c r="F56" s="16">
        <v>27</v>
      </c>
      <c r="G56" s="16">
        <v>24</v>
      </c>
      <c r="H56" s="16">
        <v>25</v>
      </c>
      <c r="I56" s="16">
        <v>18</v>
      </c>
      <c r="J56" s="16">
        <v>26</v>
      </c>
      <c r="K56" s="16">
        <v>26</v>
      </c>
      <c r="L56" s="16">
        <v>33</v>
      </c>
      <c r="M56" s="16">
        <v>35</v>
      </c>
      <c r="N56" s="18">
        <f t="shared" si="1"/>
        <v>25.5</v>
      </c>
    </row>
    <row r="57" spans="1:14" ht="12" customHeight="1">
      <c r="A57" s="10" t="s">
        <v>85</v>
      </c>
      <c r="B57" s="18">
        <v>21</v>
      </c>
      <c r="C57" s="16">
        <v>19</v>
      </c>
      <c r="D57" s="16">
        <v>18</v>
      </c>
      <c r="E57" s="16">
        <v>22</v>
      </c>
      <c r="F57" s="16">
        <v>21</v>
      </c>
      <c r="G57" s="16">
        <v>18</v>
      </c>
      <c r="H57" s="16">
        <v>18</v>
      </c>
      <c r="I57" s="16">
        <v>17</v>
      </c>
      <c r="J57" s="16">
        <v>14</v>
      </c>
      <c r="K57" s="16">
        <v>14</v>
      </c>
      <c r="L57" s="16">
        <v>14</v>
      </c>
      <c r="M57" s="16">
        <v>13</v>
      </c>
      <c r="N57" s="18">
        <f t="shared" si="1"/>
        <v>17.416666666666668</v>
      </c>
    </row>
    <row r="58" spans="1:14" ht="12" customHeight="1">
      <c r="A58" s="10" t="s">
        <v>86</v>
      </c>
      <c r="B58" s="18">
        <v>55</v>
      </c>
      <c r="C58" s="16">
        <v>45</v>
      </c>
      <c r="D58" s="16">
        <v>58</v>
      </c>
      <c r="E58" s="16">
        <v>52</v>
      </c>
      <c r="F58" s="16">
        <v>52</v>
      </c>
      <c r="G58" s="16">
        <v>65</v>
      </c>
      <c r="H58" s="16">
        <v>78</v>
      </c>
      <c r="I58" s="16">
        <v>71</v>
      </c>
      <c r="J58" s="16">
        <v>77</v>
      </c>
      <c r="K58" s="16">
        <v>79</v>
      </c>
      <c r="L58" s="16">
        <v>74</v>
      </c>
      <c r="M58" s="16">
        <v>64</v>
      </c>
      <c r="N58" s="18">
        <f t="shared" si="1"/>
        <v>64.16666666666667</v>
      </c>
    </row>
    <row r="59" spans="1:14" ht="12" customHeight="1">
      <c r="A59" s="10" t="s">
        <v>87</v>
      </c>
      <c r="B59" s="18">
        <v>885</v>
      </c>
      <c r="C59" s="16">
        <v>830</v>
      </c>
      <c r="D59" s="16">
        <v>797</v>
      </c>
      <c r="E59" s="16">
        <v>856</v>
      </c>
      <c r="F59" s="16">
        <v>816</v>
      </c>
      <c r="G59" s="16">
        <v>799</v>
      </c>
      <c r="H59" s="16">
        <v>845</v>
      </c>
      <c r="I59" s="16">
        <v>854</v>
      </c>
      <c r="J59" s="16">
        <v>848</v>
      </c>
      <c r="K59" s="16">
        <v>854</v>
      </c>
      <c r="L59" s="16">
        <v>855</v>
      </c>
      <c r="M59" s="16">
        <v>836</v>
      </c>
      <c r="N59" s="18">
        <f t="shared" si="1"/>
        <v>839.5833333333334</v>
      </c>
    </row>
    <row r="60" spans="1:14" ht="12" customHeight="1">
      <c r="A60" s="10" t="s">
        <v>88</v>
      </c>
      <c r="B60" s="18">
        <v>349</v>
      </c>
      <c r="C60" s="16">
        <v>345</v>
      </c>
      <c r="D60" s="16">
        <v>332</v>
      </c>
      <c r="E60" s="16">
        <v>353</v>
      </c>
      <c r="F60" s="16">
        <v>347</v>
      </c>
      <c r="G60" s="16">
        <v>343</v>
      </c>
      <c r="H60" s="16">
        <v>353</v>
      </c>
      <c r="I60" s="16">
        <v>381</v>
      </c>
      <c r="J60" s="16">
        <v>361</v>
      </c>
      <c r="K60" s="16">
        <v>374</v>
      </c>
      <c r="L60" s="16">
        <v>367</v>
      </c>
      <c r="M60" s="16">
        <v>369</v>
      </c>
      <c r="N60" s="18">
        <f t="shared" si="1"/>
        <v>356.1666666666667</v>
      </c>
    </row>
    <row r="61" spans="1:14" ht="12" customHeight="1">
      <c r="A61" s="10" t="s">
        <v>89</v>
      </c>
      <c r="B61" s="18">
        <v>368</v>
      </c>
      <c r="C61" s="16">
        <v>314</v>
      </c>
      <c r="D61" s="16">
        <v>298</v>
      </c>
      <c r="E61" s="16">
        <v>281</v>
      </c>
      <c r="F61" s="16">
        <v>273</v>
      </c>
      <c r="G61" s="16">
        <v>283</v>
      </c>
      <c r="H61" s="16">
        <v>293</v>
      </c>
      <c r="I61" s="16">
        <v>299</v>
      </c>
      <c r="J61" s="16">
        <v>303</v>
      </c>
      <c r="K61" s="16">
        <v>321</v>
      </c>
      <c r="L61" s="16">
        <v>348</v>
      </c>
      <c r="M61" s="16">
        <v>356</v>
      </c>
      <c r="N61" s="18">
        <f t="shared" si="1"/>
        <v>311.4166666666667</v>
      </c>
    </row>
    <row r="62" spans="1:14" ht="12" customHeight="1">
      <c r="A62" s="10" t="s">
        <v>90</v>
      </c>
      <c r="B62" s="18">
        <v>136</v>
      </c>
      <c r="C62" s="16">
        <v>137</v>
      </c>
      <c r="D62" s="16">
        <v>118</v>
      </c>
      <c r="E62" s="16">
        <v>126</v>
      </c>
      <c r="F62" s="16">
        <v>117</v>
      </c>
      <c r="G62" s="16">
        <v>109</v>
      </c>
      <c r="H62" s="16">
        <v>92</v>
      </c>
      <c r="I62" s="16">
        <v>99</v>
      </c>
      <c r="J62" s="16">
        <v>92</v>
      </c>
      <c r="K62" s="16">
        <v>112</v>
      </c>
      <c r="L62" s="16">
        <v>117</v>
      </c>
      <c r="M62" s="16">
        <v>110</v>
      </c>
      <c r="N62" s="18">
        <f t="shared" si="1"/>
        <v>113.75</v>
      </c>
    </row>
    <row r="63" spans="1:14" ht="12" customHeight="1">
      <c r="A63" s="10" t="s">
        <v>91</v>
      </c>
      <c r="B63" s="18">
        <v>89</v>
      </c>
      <c r="C63" s="16">
        <v>89</v>
      </c>
      <c r="D63" s="16">
        <v>49</v>
      </c>
      <c r="E63" s="16">
        <v>66</v>
      </c>
      <c r="F63" s="16">
        <v>59</v>
      </c>
      <c r="G63" s="16">
        <v>69</v>
      </c>
      <c r="H63" s="16">
        <v>70</v>
      </c>
      <c r="I63" s="16">
        <v>68</v>
      </c>
      <c r="J63" s="16">
        <v>74</v>
      </c>
      <c r="K63" s="16">
        <v>75</v>
      </c>
      <c r="L63" s="16">
        <v>70</v>
      </c>
      <c r="M63" s="16">
        <v>70</v>
      </c>
      <c r="N63" s="18">
        <f t="shared" si="1"/>
        <v>70.66666666666667</v>
      </c>
    </row>
    <row r="64" spans="1:14" ht="12" customHeight="1">
      <c r="A64" s="10" t="s">
        <v>92</v>
      </c>
      <c r="B64" s="18">
        <v>222</v>
      </c>
      <c r="C64" s="16">
        <v>229</v>
      </c>
      <c r="D64" s="16">
        <v>198</v>
      </c>
      <c r="E64" s="16">
        <v>227</v>
      </c>
      <c r="F64" s="16">
        <v>217</v>
      </c>
      <c r="G64" s="16">
        <v>229</v>
      </c>
      <c r="H64" s="16">
        <v>247</v>
      </c>
      <c r="I64" s="16">
        <v>251</v>
      </c>
      <c r="J64" s="16">
        <v>249</v>
      </c>
      <c r="K64" s="16">
        <v>257</v>
      </c>
      <c r="L64" s="16">
        <v>244</v>
      </c>
      <c r="M64" s="16">
        <v>242</v>
      </c>
      <c r="N64" s="18">
        <f t="shared" si="1"/>
        <v>234.33333333333334</v>
      </c>
    </row>
    <row r="65" spans="1:14" ht="12" customHeight="1">
      <c r="A65" s="10" t="s">
        <v>93</v>
      </c>
      <c r="B65" s="18">
        <v>65</v>
      </c>
      <c r="C65" s="16">
        <v>71</v>
      </c>
      <c r="D65" s="16">
        <v>69</v>
      </c>
      <c r="E65" s="16">
        <v>72</v>
      </c>
      <c r="F65" s="16">
        <v>81</v>
      </c>
      <c r="G65" s="16">
        <v>73</v>
      </c>
      <c r="H65" s="16">
        <v>82</v>
      </c>
      <c r="I65" s="16">
        <v>80</v>
      </c>
      <c r="J65" s="16">
        <v>86</v>
      </c>
      <c r="K65" s="16">
        <v>83</v>
      </c>
      <c r="L65" s="16">
        <v>95</v>
      </c>
      <c r="M65" s="16">
        <v>97</v>
      </c>
      <c r="N65" s="18">
        <f t="shared" si="1"/>
        <v>79.5</v>
      </c>
    </row>
    <row r="66" spans="1:14" ht="12" customHeight="1">
      <c r="A66" s="10" t="s">
        <v>94</v>
      </c>
      <c r="B66" s="18">
        <v>40</v>
      </c>
      <c r="C66" s="16">
        <v>56</v>
      </c>
      <c r="D66" s="16">
        <v>52</v>
      </c>
      <c r="E66" s="16">
        <v>58</v>
      </c>
      <c r="F66" s="16">
        <v>52</v>
      </c>
      <c r="G66" s="16">
        <v>66</v>
      </c>
      <c r="H66" s="16">
        <v>62</v>
      </c>
      <c r="I66" s="16">
        <v>70</v>
      </c>
      <c r="J66" s="16">
        <v>61</v>
      </c>
      <c r="K66" s="16">
        <v>60</v>
      </c>
      <c r="L66" s="16">
        <v>67</v>
      </c>
      <c r="M66" s="16">
        <v>64</v>
      </c>
      <c r="N66" s="18">
        <f t="shared" si="1"/>
        <v>59</v>
      </c>
    </row>
    <row r="67" spans="1:14" ht="12" customHeight="1">
      <c r="A67" s="10" t="s">
        <v>95</v>
      </c>
      <c r="B67" s="18">
        <v>268</v>
      </c>
      <c r="C67" s="16">
        <v>263</v>
      </c>
      <c r="D67" s="16">
        <v>220</v>
      </c>
      <c r="E67" s="16">
        <v>243</v>
      </c>
      <c r="F67" s="16">
        <v>228</v>
      </c>
      <c r="G67" s="16">
        <v>265</v>
      </c>
      <c r="H67" s="16">
        <v>261</v>
      </c>
      <c r="I67" s="16">
        <v>269</v>
      </c>
      <c r="J67" s="16">
        <v>293</v>
      </c>
      <c r="K67" s="16">
        <v>307</v>
      </c>
      <c r="L67" s="16">
        <v>301</v>
      </c>
      <c r="M67" s="16">
        <v>295</v>
      </c>
      <c r="N67" s="18">
        <f t="shared" si="1"/>
        <v>267.75</v>
      </c>
    </row>
    <row r="68" spans="1:14" s="23" customFormat="1" ht="24.75" customHeight="1">
      <c r="A68" s="19" t="s">
        <v>96</v>
      </c>
      <c r="B68" s="21">
        <v>153368</v>
      </c>
      <c r="C68" s="20">
        <v>145910</v>
      </c>
      <c r="D68" s="20">
        <v>138489</v>
      </c>
      <c r="E68" s="20">
        <v>140872</v>
      </c>
      <c r="F68" s="20">
        <v>140558</v>
      </c>
      <c r="G68" s="20">
        <v>143445</v>
      </c>
      <c r="H68" s="20">
        <v>148817</v>
      </c>
      <c r="I68" s="20">
        <v>151838</v>
      </c>
      <c r="J68" s="20">
        <v>155491</v>
      </c>
      <c r="K68" s="20">
        <v>158733</v>
      </c>
      <c r="L68" s="20">
        <v>159126</v>
      </c>
      <c r="M68" s="20">
        <v>157109</v>
      </c>
      <c r="N68" s="21">
        <f t="shared" si="1"/>
        <v>149479.66666666666</v>
      </c>
    </row>
    <row r="69" spans="1:14" ht="12" customHeight="1">
      <c r="A69" s="10" t="s">
        <v>97</v>
      </c>
      <c r="B69" s="18">
        <v>10818</v>
      </c>
      <c r="C69" s="16">
        <v>10398</v>
      </c>
      <c r="D69" s="16">
        <v>10026</v>
      </c>
      <c r="E69" s="16">
        <v>10413</v>
      </c>
      <c r="F69" s="16">
        <v>10617</v>
      </c>
      <c r="G69" s="16">
        <v>10926</v>
      </c>
      <c r="H69" s="16">
        <v>11103</v>
      </c>
      <c r="I69" s="16">
        <v>11220</v>
      </c>
      <c r="J69" s="16">
        <v>11088</v>
      </c>
      <c r="K69" s="16">
        <v>11174</v>
      </c>
      <c r="L69" s="16">
        <v>10824</v>
      </c>
      <c r="M69" s="16">
        <v>10763</v>
      </c>
      <c r="N69" s="18">
        <f t="shared" si="1"/>
        <v>10780.833333333334</v>
      </c>
    </row>
    <row r="70" spans="1:14" ht="12" customHeight="1">
      <c r="A70" s="10" t="s">
        <v>98</v>
      </c>
      <c r="B70" s="18">
        <v>7010</v>
      </c>
      <c r="C70" s="16">
        <v>7031</v>
      </c>
      <c r="D70" s="16">
        <v>6873</v>
      </c>
      <c r="E70" s="16">
        <v>6955</v>
      </c>
      <c r="F70" s="16">
        <v>6880</v>
      </c>
      <c r="G70" s="16">
        <v>6940</v>
      </c>
      <c r="H70" s="16">
        <v>7043</v>
      </c>
      <c r="I70" s="16">
        <v>7042</v>
      </c>
      <c r="J70" s="16">
        <v>7084</v>
      </c>
      <c r="K70" s="16">
        <v>7208</v>
      </c>
      <c r="L70" s="16">
        <v>7193</v>
      </c>
      <c r="M70" s="16">
        <v>7056</v>
      </c>
      <c r="N70" s="18">
        <f aca="true" t="shared" si="2" ref="N70:N101">IF(SUM(B70:M70)&gt;0,AVERAGE(B70:M70)," ")</f>
        <v>7026.25</v>
      </c>
    </row>
    <row r="71" spans="1:14" ht="12" customHeight="1">
      <c r="A71" s="10" t="s">
        <v>99</v>
      </c>
      <c r="B71" s="18">
        <v>8404</v>
      </c>
      <c r="C71" s="16">
        <v>7935</v>
      </c>
      <c r="D71" s="16">
        <v>7601</v>
      </c>
      <c r="E71" s="16">
        <v>8029</v>
      </c>
      <c r="F71" s="16">
        <v>7823</v>
      </c>
      <c r="G71" s="16">
        <v>7915</v>
      </c>
      <c r="H71" s="16">
        <v>8065</v>
      </c>
      <c r="I71" s="16">
        <v>8245</v>
      </c>
      <c r="J71" s="16">
        <v>8515</v>
      </c>
      <c r="K71" s="16">
        <v>8683</v>
      </c>
      <c r="L71" s="16">
        <v>8601</v>
      </c>
      <c r="M71" s="16">
        <v>8670</v>
      </c>
      <c r="N71" s="18">
        <f t="shared" si="2"/>
        <v>8207.166666666666</v>
      </c>
    </row>
    <row r="72" spans="1:14" ht="12" customHeight="1">
      <c r="A72" s="10" t="s">
        <v>100</v>
      </c>
      <c r="B72" s="18">
        <v>15699</v>
      </c>
      <c r="C72" s="16">
        <v>15163</v>
      </c>
      <c r="D72" s="16">
        <v>14401</v>
      </c>
      <c r="E72" s="16">
        <v>15505</v>
      </c>
      <c r="F72" s="16">
        <v>15124</v>
      </c>
      <c r="G72" s="16">
        <v>15231</v>
      </c>
      <c r="H72" s="16">
        <v>15999</v>
      </c>
      <c r="I72" s="16">
        <v>15722</v>
      </c>
      <c r="J72" s="16">
        <v>15731</v>
      </c>
      <c r="K72" s="16">
        <v>16140</v>
      </c>
      <c r="L72" s="16">
        <v>15751</v>
      </c>
      <c r="M72" s="16">
        <v>15466</v>
      </c>
      <c r="N72" s="18">
        <f t="shared" si="2"/>
        <v>15494.333333333334</v>
      </c>
    </row>
    <row r="73" spans="1:14" ht="12" customHeight="1">
      <c r="A73" s="10" t="s">
        <v>101</v>
      </c>
      <c r="B73" s="18">
        <v>1637</v>
      </c>
      <c r="C73" s="16">
        <v>1620</v>
      </c>
      <c r="D73" s="16">
        <v>1560</v>
      </c>
      <c r="E73" s="16">
        <v>1595</v>
      </c>
      <c r="F73" s="16">
        <v>1551</v>
      </c>
      <c r="G73" s="16">
        <v>1627</v>
      </c>
      <c r="H73" s="16">
        <v>1584</v>
      </c>
      <c r="I73" s="16">
        <v>1517</v>
      </c>
      <c r="J73" s="16">
        <v>1525</v>
      </c>
      <c r="K73" s="16">
        <v>1597</v>
      </c>
      <c r="L73" s="16">
        <v>1564</v>
      </c>
      <c r="M73" s="16">
        <v>1853</v>
      </c>
      <c r="N73" s="18">
        <f t="shared" si="2"/>
        <v>1602.5</v>
      </c>
    </row>
    <row r="74" spans="1:14" ht="12" customHeight="1">
      <c r="A74" s="10" t="s">
        <v>102</v>
      </c>
      <c r="B74" s="18">
        <v>4533</v>
      </c>
      <c r="C74" s="16">
        <v>4505</v>
      </c>
      <c r="D74" s="16">
        <v>4233</v>
      </c>
      <c r="E74" s="16">
        <v>4667</v>
      </c>
      <c r="F74" s="16">
        <v>4422</v>
      </c>
      <c r="G74" s="16">
        <v>4515</v>
      </c>
      <c r="H74" s="16">
        <v>4592</v>
      </c>
      <c r="I74" s="16">
        <v>4565</v>
      </c>
      <c r="J74" s="16">
        <v>4438</v>
      </c>
      <c r="K74" s="16">
        <v>4699</v>
      </c>
      <c r="L74" s="16">
        <v>4638</v>
      </c>
      <c r="M74" s="16">
        <v>4560</v>
      </c>
      <c r="N74" s="18">
        <f t="shared" si="2"/>
        <v>4530.583333333333</v>
      </c>
    </row>
    <row r="75" spans="1:14" ht="12" customHeight="1">
      <c r="A75" s="10" t="s">
        <v>103</v>
      </c>
      <c r="B75" s="18">
        <v>1500</v>
      </c>
      <c r="C75" s="16">
        <v>1469</v>
      </c>
      <c r="D75" s="16">
        <v>1383</v>
      </c>
      <c r="E75" s="16">
        <v>1457</v>
      </c>
      <c r="F75" s="16">
        <v>1423</v>
      </c>
      <c r="G75" s="16">
        <v>1439</v>
      </c>
      <c r="H75" s="16">
        <v>1511</v>
      </c>
      <c r="I75" s="16">
        <v>1487</v>
      </c>
      <c r="J75" s="16">
        <v>1489</v>
      </c>
      <c r="K75" s="16">
        <v>1497</v>
      </c>
      <c r="L75" s="16">
        <v>1457</v>
      </c>
      <c r="M75" s="16">
        <v>1473</v>
      </c>
      <c r="N75" s="18">
        <f t="shared" si="2"/>
        <v>1465.4166666666667</v>
      </c>
    </row>
    <row r="76" spans="1:14" ht="12" customHeight="1">
      <c r="A76" s="10" t="s">
        <v>104</v>
      </c>
      <c r="B76" s="18">
        <v>2096</v>
      </c>
      <c r="C76" s="16">
        <v>2079</v>
      </c>
      <c r="D76" s="16">
        <v>2002</v>
      </c>
      <c r="E76" s="16">
        <v>2059</v>
      </c>
      <c r="F76" s="16">
        <v>1988</v>
      </c>
      <c r="G76" s="16">
        <v>2074</v>
      </c>
      <c r="H76" s="16">
        <v>2131</v>
      </c>
      <c r="I76" s="16">
        <v>2180</v>
      </c>
      <c r="J76" s="16">
        <v>2152</v>
      </c>
      <c r="K76" s="16">
        <v>2089</v>
      </c>
      <c r="L76" s="16">
        <v>2065</v>
      </c>
      <c r="M76" s="16">
        <v>2117</v>
      </c>
      <c r="N76" s="18">
        <f t="shared" si="2"/>
        <v>2086</v>
      </c>
    </row>
    <row r="77" spans="1:14" ht="12" customHeight="1">
      <c r="A77" s="10" t="s">
        <v>105</v>
      </c>
      <c r="B77" s="18">
        <v>3687</v>
      </c>
      <c r="C77" s="16">
        <v>3828</v>
      </c>
      <c r="D77" s="16">
        <v>3612</v>
      </c>
      <c r="E77" s="16">
        <v>3882</v>
      </c>
      <c r="F77" s="16">
        <v>3900</v>
      </c>
      <c r="G77" s="16">
        <v>4059</v>
      </c>
      <c r="H77" s="16">
        <v>3996</v>
      </c>
      <c r="I77" s="16">
        <v>3885</v>
      </c>
      <c r="J77" s="16">
        <v>3841</v>
      </c>
      <c r="K77" s="16">
        <v>3619</v>
      </c>
      <c r="L77" s="16">
        <v>3724</v>
      </c>
      <c r="M77" s="16">
        <v>3720</v>
      </c>
      <c r="N77" s="18">
        <f t="shared" si="2"/>
        <v>3812.75</v>
      </c>
    </row>
    <row r="78" spans="1:14" ht="12" customHeight="1">
      <c r="A78" s="10" t="s">
        <v>106</v>
      </c>
      <c r="B78" s="18">
        <v>1469</v>
      </c>
      <c r="C78" s="16">
        <v>1450</v>
      </c>
      <c r="D78" s="16">
        <v>1422</v>
      </c>
      <c r="E78" s="16">
        <v>1471</v>
      </c>
      <c r="F78" s="16">
        <v>1436</v>
      </c>
      <c r="G78" s="16">
        <v>1448</v>
      </c>
      <c r="H78" s="16">
        <v>1488</v>
      </c>
      <c r="I78" s="16">
        <v>1445</v>
      </c>
      <c r="J78" s="16">
        <v>1459</v>
      </c>
      <c r="K78" s="16">
        <v>1448</v>
      </c>
      <c r="L78" s="16">
        <v>1381</v>
      </c>
      <c r="M78" s="16">
        <v>1408</v>
      </c>
      <c r="N78" s="18">
        <f t="shared" si="2"/>
        <v>1443.75</v>
      </c>
    </row>
    <row r="79" spans="1:14" ht="12" customHeight="1">
      <c r="A79" s="10" t="s">
        <v>107</v>
      </c>
      <c r="B79" s="18">
        <v>14</v>
      </c>
      <c r="C79" s="16">
        <v>18</v>
      </c>
      <c r="D79" s="16">
        <v>19</v>
      </c>
      <c r="E79" s="16">
        <v>20</v>
      </c>
      <c r="F79" s="16">
        <v>20</v>
      </c>
      <c r="G79" s="16">
        <v>18</v>
      </c>
      <c r="H79" s="16">
        <v>18</v>
      </c>
      <c r="I79" s="16">
        <v>20</v>
      </c>
      <c r="J79" s="16">
        <v>18</v>
      </c>
      <c r="K79" s="16">
        <v>22</v>
      </c>
      <c r="L79" s="16">
        <v>22</v>
      </c>
      <c r="M79" s="16">
        <v>23</v>
      </c>
      <c r="N79" s="18">
        <f t="shared" si="2"/>
        <v>19.333333333333332</v>
      </c>
    </row>
    <row r="80" spans="1:14" ht="12" customHeight="1">
      <c r="A80" s="10" t="s">
        <v>108</v>
      </c>
      <c r="B80" s="18">
        <v>31</v>
      </c>
      <c r="C80" s="16">
        <v>30</v>
      </c>
      <c r="D80" s="16">
        <v>28</v>
      </c>
      <c r="E80" s="16">
        <v>24</v>
      </c>
      <c r="F80" s="16">
        <v>27</v>
      </c>
      <c r="G80" s="16">
        <v>31</v>
      </c>
      <c r="H80" s="16">
        <v>42</v>
      </c>
      <c r="I80" s="16">
        <v>40</v>
      </c>
      <c r="J80" s="16">
        <v>44</v>
      </c>
      <c r="K80" s="16">
        <v>47</v>
      </c>
      <c r="L80" s="16">
        <v>44</v>
      </c>
      <c r="M80" s="16">
        <v>42</v>
      </c>
      <c r="N80" s="18">
        <f t="shared" si="2"/>
        <v>35.833333333333336</v>
      </c>
    </row>
    <row r="81" spans="1:14" ht="12" customHeight="1">
      <c r="A81" s="10" t="s">
        <v>109</v>
      </c>
      <c r="B81" s="18">
        <v>17</v>
      </c>
      <c r="C81" s="16">
        <v>18</v>
      </c>
      <c r="D81" s="16">
        <v>20</v>
      </c>
      <c r="E81" s="16">
        <v>19</v>
      </c>
      <c r="F81" s="16">
        <v>17</v>
      </c>
      <c r="G81" s="16">
        <v>22</v>
      </c>
      <c r="H81" s="16">
        <v>19</v>
      </c>
      <c r="I81" s="16">
        <v>21</v>
      </c>
      <c r="J81" s="16">
        <v>17</v>
      </c>
      <c r="K81" s="16">
        <v>17</v>
      </c>
      <c r="L81" s="16">
        <v>14</v>
      </c>
      <c r="M81" s="16">
        <v>15</v>
      </c>
      <c r="N81" s="18">
        <f t="shared" si="2"/>
        <v>18</v>
      </c>
    </row>
    <row r="82" spans="1:14" ht="12" customHeight="1">
      <c r="A82" s="10" t="s">
        <v>110</v>
      </c>
      <c r="B82" s="18">
        <v>25</v>
      </c>
      <c r="C82" s="16">
        <v>27</v>
      </c>
      <c r="D82" s="16">
        <v>22</v>
      </c>
      <c r="E82" s="16">
        <v>24</v>
      </c>
      <c r="F82" s="16">
        <v>24</v>
      </c>
      <c r="G82" s="16">
        <v>21</v>
      </c>
      <c r="H82" s="16">
        <v>23</v>
      </c>
      <c r="I82" s="16">
        <v>21</v>
      </c>
      <c r="J82" s="16">
        <v>24</v>
      </c>
      <c r="K82" s="16">
        <v>24</v>
      </c>
      <c r="L82" s="16">
        <v>23</v>
      </c>
      <c r="M82" s="16">
        <v>19</v>
      </c>
      <c r="N82" s="18">
        <f t="shared" si="2"/>
        <v>23.083333333333332</v>
      </c>
    </row>
    <row r="83" spans="1:14" ht="12" customHeight="1">
      <c r="A83" s="10" t="s">
        <v>111</v>
      </c>
      <c r="B83" s="18">
        <v>109</v>
      </c>
      <c r="C83" s="16">
        <v>111</v>
      </c>
      <c r="D83" s="16">
        <v>103</v>
      </c>
      <c r="E83" s="16">
        <v>99</v>
      </c>
      <c r="F83" s="16">
        <v>90</v>
      </c>
      <c r="G83" s="16">
        <v>95</v>
      </c>
      <c r="H83" s="16">
        <v>91</v>
      </c>
      <c r="I83" s="16">
        <v>96</v>
      </c>
      <c r="J83" s="16">
        <v>94</v>
      </c>
      <c r="K83" s="16">
        <v>89</v>
      </c>
      <c r="L83" s="16">
        <v>89</v>
      </c>
      <c r="M83" s="16">
        <v>78</v>
      </c>
      <c r="N83" s="18">
        <f t="shared" si="2"/>
        <v>95.33333333333333</v>
      </c>
    </row>
    <row r="84" spans="1:14" ht="12" customHeight="1">
      <c r="A84" s="10" t="s">
        <v>112</v>
      </c>
      <c r="B84" s="18">
        <v>51</v>
      </c>
      <c r="C84" s="16">
        <v>54</v>
      </c>
      <c r="D84" s="16">
        <v>52</v>
      </c>
      <c r="E84" s="16">
        <v>63</v>
      </c>
      <c r="F84" s="16">
        <v>57</v>
      </c>
      <c r="G84" s="16">
        <v>57</v>
      </c>
      <c r="H84" s="16">
        <v>52</v>
      </c>
      <c r="I84" s="16">
        <v>51</v>
      </c>
      <c r="J84" s="16">
        <v>52</v>
      </c>
      <c r="K84" s="16">
        <v>51</v>
      </c>
      <c r="L84" s="16">
        <v>45</v>
      </c>
      <c r="M84" s="16">
        <v>44</v>
      </c>
      <c r="N84" s="18">
        <f t="shared" si="2"/>
        <v>52.416666666666664</v>
      </c>
    </row>
    <row r="85" spans="1:14" ht="12" customHeight="1">
      <c r="A85" s="10" t="s">
        <v>113</v>
      </c>
      <c r="B85" s="18">
        <v>76</v>
      </c>
      <c r="C85" s="16">
        <v>66</v>
      </c>
      <c r="D85" s="16">
        <v>69</v>
      </c>
      <c r="E85" s="16">
        <v>70</v>
      </c>
      <c r="F85" s="16">
        <v>79</v>
      </c>
      <c r="G85" s="16">
        <v>74</v>
      </c>
      <c r="H85" s="16">
        <v>83</v>
      </c>
      <c r="I85" s="16">
        <v>85</v>
      </c>
      <c r="J85" s="16">
        <v>96</v>
      </c>
      <c r="K85" s="16">
        <v>95</v>
      </c>
      <c r="L85" s="16">
        <v>89</v>
      </c>
      <c r="M85" s="16">
        <v>87</v>
      </c>
      <c r="N85" s="18">
        <f t="shared" si="2"/>
        <v>80.75</v>
      </c>
    </row>
    <row r="86" spans="1:14" ht="12" customHeight="1">
      <c r="A86" s="10" t="s">
        <v>114</v>
      </c>
      <c r="B86" s="18">
        <v>130</v>
      </c>
      <c r="C86" s="16">
        <v>122</v>
      </c>
      <c r="D86" s="16">
        <v>112</v>
      </c>
      <c r="E86" s="16">
        <v>111</v>
      </c>
      <c r="F86" s="16">
        <v>116</v>
      </c>
      <c r="G86" s="16">
        <v>115</v>
      </c>
      <c r="H86" s="16">
        <v>110</v>
      </c>
      <c r="I86" s="16">
        <v>120</v>
      </c>
      <c r="J86" s="16">
        <v>123</v>
      </c>
      <c r="K86" s="16">
        <v>130</v>
      </c>
      <c r="L86" s="16">
        <v>131</v>
      </c>
      <c r="M86" s="16">
        <v>134</v>
      </c>
      <c r="N86" s="18">
        <f t="shared" si="2"/>
        <v>121.16666666666667</v>
      </c>
    </row>
    <row r="87" spans="1:14" ht="12" customHeight="1">
      <c r="A87" s="10" t="s">
        <v>115</v>
      </c>
      <c r="B87" s="18">
        <v>76</v>
      </c>
      <c r="C87" s="16">
        <v>70</v>
      </c>
      <c r="D87" s="16">
        <v>65</v>
      </c>
      <c r="E87" s="16">
        <v>51</v>
      </c>
      <c r="F87" s="16">
        <v>63</v>
      </c>
      <c r="G87" s="16">
        <v>56</v>
      </c>
      <c r="H87" s="16">
        <v>50</v>
      </c>
      <c r="I87" s="16">
        <v>54</v>
      </c>
      <c r="J87" s="16">
        <v>58</v>
      </c>
      <c r="K87" s="16">
        <v>62</v>
      </c>
      <c r="L87" s="16">
        <v>57</v>
      </c>
      <c r="M87" s="16">
        <v>53</v>
      </c>
      <c r="N87" s="18">
        <f t="shared" si="2"/>
        <v>59.583333333333336</v>
      </c>
    </row>
    <row r="88" spans="1:14" ht="12" customHeight="1">
      <c r="A88" s="10" t="s">
        <v>116</v>
      </c>
      <c r="B88" s="18">
        <v>23</v>
      </c>
      <c r="C88" s="16">
        <v>22</v>
      </c>
      <c r="D88" s="16">
        <v>23</v>
      </c>
      <c r="E88" s="16">
        <v>22</v>
      </c>
      <c r="F88" s="16">
        <v>23</v>
      </c>
      <c r="G88" s="16">
        <v>26</v>
      </c>
      <c r="H88" s="16">
        <v>26</v>
      </c>
      <c r="I88" s="16">
        <v>22</v>
      </c>
      <c r="J88" s="16">
        <v>16</v>
      </c>
      <c r="K88" s="16">
        <v>18</v>
      </c>
      <c r="L88" s="16">
        <v>12</v>
      </c>
      <c r="M88" s="16">
        <v>10</v>
      </c>
      <c r="N88" s="18">
        <f t="shared" si="2"/>
        <v>20.25</v>
      </c>
    </row>
    <row r="89" spans="1:14" s="23" customFormat="1" ht="24.75" customHeight="1">
      <c r="A89" s="19" t="s">
        <v>117</v>
      </c>
      <c r="B89" s="21">
        <v>57405</v>
      </c>
      <c r="C89" s="20">
        <v>56016</v>
      </c>
      <c r="D89" s="20">
        <v>53626</v>
      </c>
      <c r="E89" s="20">
        <v>56536</v>
      </c>
      <c r="F89" s="20">
        <v>55680</v>
      </c>
      <c r="G89" s="20">
        <v>56689</v>
      </c>
      <c r="H89" s="20">
        <v>58026</v>
      </c>
      <c r="I89" s="20">
        <v>57838</v>
      </c>
      <c r="J89" s="20">
        <v>57864</v>
      </c>
      <c r="K89" s="20">
        <v>58709</v>
      </c>
      <c r="L89" s="20">
        <v>57724</v>
      </c>
      <c r="M89" s="20">
        <v>57591</v>
      </c>
      <c r="N89" s="21">
        <f t="shared" si="2"/>
        <v>56975.333333333336</v>
      </c>
    </row>
    <row r="90" spans="1:14" ht="12" customHeight="1">
      <c r="A90" s="11" t="s">
        <v>118</v>
      </c>
      <c r="B90" s="18">
        <v>2643</v>
      </c>
      <c r="C90" s="16">
        <v>2571</v>
      </c>
      <c r="D90" s="16">
        <v>2420</v>
      </c>
      <c r="E90" s="16">
        <v>2580</v>
      </c>
      <c r="F90" s="16">
        <v>2673</v>
      </c>
      <c r="G90" s="16">
        <v>2758</v>
      </c>
      <c r="H90" s="16">
        <v>2803</v>
      </c>
      <c r="I90" s="16">
        <v>2774</v>
      </c>
      <c r="J90" s="16">
        <v>2789</v>
      </c>
      <c r="K90" s="16">
        <v>2817</v>
      </c>
      <c r="L90" s="16">
        <v>2829</v>
      </c>
      <c r="M90" s="16">
        <v>2720</v>
      </c>
      <c r="N90" s="18">
        <f t="shared" si="2"/>
        <v>2698.0833333333335</v>
      </c>
    </row>
    <row r="91" spans="1:14" ht="12" customHeight="1">
      <c r="A91" s="11" t="s">
        <v>119</v>
      </c>
      <c r="B91" s="18">
        <v>434</v>
      </c>
      <c r="C91" s="16">
        <v>432</v>
      </c>
      <c r="D91" s="16">
        <v>427</v>
      </c>
      <c r="E91" s="16">
        <v>472</v>
      </c>
      <c r="F91" s="16">
        <v>502</v>
      </c>
      <c r="G91" s="16">
        <v>536</v>
      </c>
      <c r="H91" s="16">
        <v>509</v>
      </c>
      <c r="I91" s="16">
        <v>533</v>
      </c>
      <c r="J91" s="16">
        <v>504</v>
      </c>
      <c r="K91" s="16">
        <v>452</v>
      </c>
      <c r="L91" s="16">
        <v>444</v>
      </c>
      <c r="M91" s="16">
        <v>435</v>
      </c>
      <c r="N91" s="18">
        <f t="shared" si="2"/>
        <v>473.3333333333333</v>
      </c>
    </row>
    <row r="92" spans="1:14" ht="12" customHeight="1">
      <c r="A92" s="11" t="s">
        <v>120</v>
      </c>
      <c r="B92" s="18">
        <v>19590</v>
      </c>
      <c r="C92" s="16">
        <v>18512</v>
      </c>
      <c r="D92" s="16">
        <v>17497</v>
      </c>
      <c r="E92" s="16">
        <v>17807</v>
      </c>
      <c r="F92" s="16">
        <v>17539</v>
      </c>
      <c r="G92" s="16">
        <v>17808</v>
      </c>
      <c r="H92" s="16">
        <v>18824</v>
      </c>
      <c r="I92" s="16">
        <v>19192</v>
      </c>
      <c r="J92" s="16">
        <v>19587</v>
      </c>
      <c r="K92" s="16">
        <v>20049</v>
      </c>
      <c r="L92" s="16">
        <v>19861</v>
      </c>
      <c r="M92" s="16">
        <v>19405</v>
      </c>
      <c r="N92" s="18">
        <f t="shared" si="2"/>
        <v>18805.916666666668</v>
      </c>
    </row>
    <row r="93" spans="1:14" ht="12" customHeight="1">
      <c r="A93" s="11" t="s">
        <v>121</v>
      </c>
      <c r="B93" s="18">
        <v>146984</v>
      </c>
      <c r="C93" s="16">
        <v>140459</v>
      </c>
      <c r="D93" s="16">
        <v>131515</v>
      </c>
      <c r="E93" s="16">
        <v>140780</v>
      </c>
      <c r="F93" s="16">
        <v>137713</v>
      </c>
      <c r="G93" s="16">
        <v>139746</v>
      </c>
      <c r="H93" s="16">
        <v>144147</v>
      </c>
      <c r="I93" s="16">
        <v>142659</v>
      </c>
      <c r="J93" s="16">
        <v>143095</v>
      </c>
      <c r="K93" s="16">
        <v>146239</v>
      </c>
      <c r="L93" s="16">
        <v>142727</v>
      </c>
      <c r="M93" s="16">
        <v>140945</v>
      </c>
      <c r="N93" s="18">
        <f t="shared" si="2"/>
        <v>141417.41666666666</v>
      </c>
    </row>
    <row r="94" spans="1:14" ht="12" customHeight="1">
      <c r="A94" s="11" t="s">
        <v>122</v>
      </c>
      <c r="B94" s="18">
        <v>519</v>
      </c>
      <c r="C94" s="16">
        <v>496</v>
      </c>
      <c r="D94" s="16">
        <v>454</v>
      </c>
      <c r="E94" s="16">
        <v>490</v>
      </c>
      <c r="F94" s="16">
        <v>523</v>
      </c>
      <c r="G94" s="16">
        <v>570</v>
      </c>
      <c r="H94" s="16">
        <v>615</v>
      </c>
      <c r="I94" s="16">
        <v>622</v>
      </c>
      <c r="J94" s="16">
        <v>618</v>
      </c>
      <c r="K94" s="16">
        <v>662</v>
      </c>
      <c r="L94" s="16">
        <v>668</v>
      </c>
      <c r="M94" s="16">
        <v>711</v>
      </c>
      <c r="N94" s="18">
        <f t="shared" si="2"/>
        <v>579</v>
      </c>
    </row>
    <row r="95" spans="1:14" ht="12" customHeight="1">
      <c r="A95" s="11" t="s">
        <v>123</v>
      </c>
      <c r="B95" s="18">
        <v>3306</v>
      </c>
      <c r="C95" s="16">
        <v>3212</v>
      </c>
      <c r="D95" s="16">
        <v>2998</v>
      </c>
      <c r="E95" s="16">
        <v>3217</v>
      </c>
      <c r="F95" s="16">
        <v>3197</v>
      </c>
      <c r="G95" s="16">
        <v>3204</v>
      </c>
      <c r="H95" s="16">
        <v>3401</v>
      </c>
      <c r="I95" s="16">
        <v>3399</v>
      </c>
      <c r="J95" s="16">
        <v>3467</v>
      </c>
      <c r="K95" s="16">
        <v>3565</v>
      </c>
      <c r="L95" s="16">
        <v>3561</v>
      </c>
      <c r="M95" s="16">
        <v>3609</v>
      </c>
      <c r="N95" s="18">
        <f t="shared" si="2"/>
        <v>3344.6666666666665</v>
      </c>
    </row>
    <row r="96" spans="1:14" ht="12" customHeight="1">
      <c r="A96" s="11" t="s">
        <v>124</v>
      </c>
      <c r="B96" s="18">
        <v>4250</v>
      </c>
      <c r="C96" s="16">
        <v>4183</v>
      </c>
      <c r="D96" s="16">
        <v>4064</v>
      </c>
      <c r="E96" s="16">
        <v>4425</v>
      </c>
      <c r="F96" s="16">
        <v>4401</v>
      </c>
      <c r="G96" s="16">
        <v>4465</v>
      </c>
      <c r="H96" s="16">
        <v>4383</v>
      </c>
      <c r="I96" s="16">
        <v>4325</v>
      </c>
      <c r="J96" s="16">
        <v>4357</v>
      </c>
      <c r="K96" s="16">
        <v>4441</v>
      </c>
      <c r="L96" s="16">
        <v>4294</v>
      </c>
      <c r="M96" s="16">
        <v>4270</v>
      </c>
      <c r="N96" s="18">
        <f t="shared" si="2"/>
        <v>4321.5</v>
      </c>
    </row>
    <row r="97" spans="1:14" ht="12" customHeight="1">
      <c r="A97" s="11" t="s">
        <v>125</v>
      </c>
      <c r="B97" s="18">
        <v>5550</v>
      </c>
      <c r="C97" s="16">
        <v>5471</v>
      </c>
      <c r="D97" s="16">
        <v>5219</v>
      </c>
      <c r="E97" s="16">
        <v>5549</v>
      </c>
      <c r="F97" s="16">
        <v>5567</v>
      </c>
      <c r="G97" s="16">
        <v>5822</v>
      </c>
      <c r="H97" s="16">
        <v>6327</v>
      </c>
      <c r="I97" s="16">
        <v>6382</v>
      </c>
      <c r="J97" s="16">
        <v>6298</v>
      </c>
      <c r="K97" s="16">
        <v>6455</v>
      </c>
      <c r="L97" s="16">
        <v>6361</v>
      </c>
      <c r="M97" s="16">
        <v>6273</v>
      </c>
      <c r="N97" s="18">
        <f t="shared" si="2"/>
        <v>5939.5</v>
      </c>
    </row>
    <row r="98" spans="1:14" ht="12" customHeight="1">
      <c r="A98" s="11" t="s">
        <v>126</v>
      </c>
      <c r="B98" s="18">
        <v>11707</v>
      </c>
      <c r="C98" s="16">
        <v>11716</v>
      </c>
      <c r="D98" s="16">
        <v>11573</v>
      </c>
      <c r="E98" s="16">
        <v>11852</v>
      </c>
      <c r="F98" s="16">
        <v>12104</v>
      </c>
      <c r="G98" s="16">
        <v>12272</v>
      </c>
      <c r="H98" s="16">
        <v>12457</v>
      </c>
      <c r="I98" s="16">
        <v>12251</v>
      </c>
      <c r="J98" s="16">
        <v>12272</v>
      </c>
      <c r="K98" s="16">
        <v>12244</v>
      </c>
      <c r="L98" s="16">
        <v>11996</v>
      </c>
      <c r="M98" s="16">
        <v>12023</v>
      </c>
      <c r="N98" s="18">
        <f t="shared" si="2"/>
        <v>12038.916666666666</v>
      </c>
    </row>
    <row r="99" spans="1:14" ht="12" customHeight="1">
      <c r="A99" s="11" t="s">
        <v>127</v>
      </c>
      <c r="B99" s="18">
        <v>22086</v>
      </c>
      <c r="C99" s="16">
        <v>21923</v>
      </c>
      <c r="D99" s="16">
        <v>21087</v>
      </c>
      <c r="E99" s="16">
        <v>22954</v>
      </c>
      <c r="F99" s="16">
        <v>22674</v>
      </c>
      <c r="G99" s="16">
        <v>22659</v>
      </c>
      <c r="H99" s="16">
        <v>23556</v>
      </c>
      <c r="I99" s="16">
        <v>23382</v>
      </c>
      <c r="J99" s="16">
        <v>23103</v>
      </c>
      <c r="K99" s="16">
        <v>23770</v>
      </c>
      <c r="L99" s="16">
        <v>23160</v>
      </c>
      <c r="M99" s="16">
        <v>23278</v>
      </c>
      <c r="N99" s="18">
        <f t="shared" si="2"/>
        <v>22802.666666666668</v>
      </c>
    </row>
    <row r="100" spans="1:14" ht="12" customHeight="1">
      <c r="A100" s="11" t="s">
        <v>128</v>
      </c>
      <c r="B100" s="18">
        <v>115</v>
      </c>
      <c r="C100" s="16">
        <v>112</v>
      </c>
      <c r="D100" s="16">
        <v>108</v>
      </c>
      <c r="E100" s="16">
        <v>121</v>
      </c>
      <c r="F100" s="16">
        <v>201</v>
      </c>
      <c r="G100" s="16">
        <v>258</v>
      </c>
      <c r="H100" s="16">
        <v>285</v>
      </c>
      <c r="I100" s="16">
        <v>334</v>
      </c>
      <c r="J100" s="16">
        <v>315</v>
      </c>
      <c r="K100" s="16">
        <v>325</v>
      </c>
      <c r="L100" s="16">
        <v>333</v>
      </c>
      <c r="M100" s="16">
        <v>323</v>
      </c>
      <c r="N100" s="18">
        <f t="shared" si="2"/>
        <v>235.83333333333334</v>
      </c>
    </row>
    <row r="101" spans="1:14" ht="12" customHeight="1">
      <c r="A101" s="11" t="s">
        <v>129</v>
      </c>
      <c r="B101" s="18">
        <v>1194</v>
      </c>
      <c r="C101" s="16">
        <v>1068</v>
      </c>
      <c r="D101" s="16">
        <v>988</v>
      </c>
      <c r="E101" s="16">
        <v>1064</v>
      </c>
      <c r="F101" s="16">
        <v>1005</v>
      </c>
      <c r="G101" s="16">
        <v>1016</v>
      </c>
      <c r="H101" s="16">
        <v>1070</v>
      </c>
      <c r="I101" s="16">
        <v>1004</v>
      </c>
      <c r="J101" s="16">
        <v>1029</v>
      </c>
      <c r="K101" s="16">
        <v>1088</v>
      </c>
      <c r="L101" s="16">
        <v>1015</v>
      </c>
      <c r="M101" s="16">
        <v>1080</v>
      </c>
      <c r="N101" s="18">
        <f t="shared" si="2"/>
        <v>1051.75</v>
      </c>
    </row>
    <row r="102" spans="1:14" ht="12" customHeight="1">
      <c r="A102" s="11" t="s">
        <v>130</v>
      </c>
      <c r="B102" s="18">
        <v>1240</v>
      </c>
      <c r="C102" s="16">
        <v>1180</v>
      </c>
      <c r="D102" s="16">
        <v>1062</v>
      </c>
      <c r="E102" s="16">
        <v>1116</v>
      </c>
      <c r="F102" s="16">
        <v>1110</v>
      </c>
      <c r="G102" s="16">
        <v>1148</v>
      </c>
      <c r="H102" s="16">
        <v>1165</v>
      </c>
      <c r="I102" s="16">
        <v>1200</v>
      </c>
      <c r="J102" s="16">
        <v>1186</v>
      </c>
      <c r="K102" s="16">
        <v>1259</v>
      </c>
      <c r="L102" s="16">
        <v>1220</v>
      </c>
      <c r="M102" s="16">
        <v>1200</v>
      </c>
      <c r="N102" s="18">
        <f>IF(SUM(B102:M102)&gt;0,AVERAGE(B102:M102)," ")</f>
        <v>1173.8333333333333</v>
      </c>
    </row>
    <row r="103" spans="1:14" ht="12" customHeight="1">
      <c r="A103" s="11" t="s">
        <v>131</v>
      </c>
      <c r="B103" s="18">
        <v>184</v>
      </c>
      <c r="C103" s="16">
        <v>180</v>
      </c>
      <c r="D103" s="16">
        <v>168</v>
      </c>
      <c r="E103" s="16">
        <v>150</v>
      </c>
      <c r="F103" s="16">
        <v>124</v>
      </c>
      <c r="G103" s="16">
        <v>134</v>
      </c>
      <c r="H103" s="16">
        <v>146</v>
      </c>
      <c r="I103" s="16">
        <v>122</v>
      </c>
      <c r="J103" s="16">
        <v>125</v>
      </c>
      <c r="K103" s="16">
        <v>142</v>
      </c>
      <c r="L103" s="16">
        <v>138</v>
      </c>
      <c r="M103" s="16">
        <v>142</v>
      </c>
      <c r="N103" s="18">
        <f>IF(SUM(B103:M103)&gt;0,AVERAGE(B103:M103)," ")</f>
        <v>146.25</v>
      </c>
    </row>
    <row r="104" spans="1:14" s="23" customFormat="1" ht="24.75" customHeight="1">
      <c r="A104" s="19" t="s">
        <v>132</v>
      </c>
      <c r="B104" s="21">
        <v>219802</v>
      </c>
      <c r="C104" s="20">
        <v>211515</v>
      </c>
      <c r="D104" s="20">
        <v>199580</v>
      </c>
      <c r="E104" s="20">
        <v>212577</v>
      </c>
      <c r="F104" s="20">
        <v>209333</v>
      </c>
      <c r="G104" s="20">
        <v>212396</v>
      </c>
      <c r="H104" s="20">
        <v>219688</v>
      </c>
      <c r="I104" s="20">
        <v>218179</v>
      </c>
      <c r="J104" s="20">
        <v>218745</v>
      </c>
      <c r="K104" s="20">
        <v>223508</v>
      </c>
      <c r="L104" s="20">
        <v>218607</v>
      </c>
      <c r="M104" s="20">
        <v>216414</v>
      </c>
      <c r="N104" s="21">
        <f>IF(SUM(B104:M104)&gt;0,AVERAGE(B104:M104)," ")</f>
        <v>215028.66666666666</v>
      </c>
    </row>
    <row r="105" spans="1:14" s="31" customFormat="1" ht="16.5" customHeight="1" thickBot="1">
      <c r="A105" s="28" t="s">
        <v>133</v>
      </c>
      <c r="B105" s="29">
        <v>938357</v>
      </c>
      <c r="C105" s="30">
        <v>904759</v>
      </c>
      <c r="D105" s="30">
        <v>862902</v>
      </c>
      <c r="E105" s="30">
        <v>891804</v>
      </c>
      <c r="F105" s="30">
        <v>887324</v>
      </c>
      <c r="G105" s="30">
        <v>905100</v>
      </c>
      <c r="H105" s="30">
        <v>931194</v>
      </c>
      <c r="I105" s="30">
        <v>937037</v>
      </c>
      <c r="J105" s="30">
        <v>946386</v>
      </c>
      <c r="K105" s="30">
        <v>961020</v>
      </c>
      <c r="L105" s="30">
        <v>953384</v>
      </c>
      <c r="M105" s="30">
        <v>949420</v>
      </c>
      <c r="N105" s="29">
        <f>IF(SUM(B105:M105)&gt;0,AVERAGE(B105:M105)," ")</f>
        <v>922390.5833333334</v>
      </c>
    </row>
    <row r="106" s="7" customFormat="1" ht="12.75" customHeight="1" thickTop="1">
      <c r="A106" s="12"/>
    </row>
    <row r="107" ht="12">
      <c r="A107" s="12"/>
    </row>
    <row r="108" s="33" customFormat="1" ht="12.75">
      <c r="A108" s="32" t="s">
        <v>1</v>
      </c>
    </row>
    <row r="109" ht="12">
      <c r="B109" s="26"/>
    </row>
    <row r="116" ht="12.75" customHeight="1"/>
  </sheetData>
  <sheetProtection/>
  <printOptions/>
  <pageMargins left="0.5" right="0.5" top="0.5" bottom="0.5" header="0.5" footer="0.3"/>
  <pageSetup fitToHeight="0" fitToWidth="1" horizontalDpi="600" verticalDpi="600" orientation="landscape" scale="91" r:id="rId1"/>
  <headerFooter alignWithMargins="0">
    <oddHeader>&amp;L&amp;C&amp;R</oddHeader>
    <oddFooter>&amp;L&amp;6Source: National Data Bank, USDA/Food and Nutrition Service&amp;C&amp;6Page &amp;P of &amp;N&amp;R&amp;6Printed on: 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4.7109375" style="13" customWidth="1"/>
    <col min="2" max="13" width="11.7109375" style="3" customWidth="1"/>
    <col min="14" max="14" width="13.7109375" style="3" customWidth="1"/>
    <col min="15" max="16384" width="9.140625" style="3" customWidth="1"/>
  </cols>
  <sheetData>
    <row r="1" spans="1:13" ht="12" customHeight="1">
      <c r="A1" s="14" t="s">
        <v>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14" t="str">
        <f>'Pregnant Women Participating'!A2</f>
        <v>FISCAL YEAR 2008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" customHeight="1">
      <c r="A3" s="1" t="str">
        <f>'Pregnant Women Participating'!A3</f>
        <v>Data as of March 08, 2013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s="5" customFormat="1" ht="24" customHeight="1">
      <c r="A5" s="9" t="s">
        <v>0</v>
      </c>
      <c r="B5" s="24">
        <f>DATE(RIGHT(A2,4)-1,10,1)</f>
        <v>39356</v>
      </c>
      <c r="C5" s="25">
        <f>DATE(RIGHT(A2,4)-1,11,1)</f>
        <v>39387</v>
      </c>
      <c r="D5" s="25">
        <f>DATE(RIGHT(A2,4)-1,12,1)</f>
        <v>39417</v>
      </c>
      <c r="E5" s="25">
        <f>DATE(RIGHT(A2,4),1,1)</f>
        <v>39448</v>
      </c>
      <c r="F5" s="25">
        <f>DATE(RIGHT(A2,4),2,1)</f>
        <v>39479</v>
      </c>
      <c r="G5" s="25">
        <f>DATE(RIGHT(A2,4),3,1)</f>
        <v>39508</v>
      </c>
      <c r="H5" s="25">
        <f>DATE(RIGHT(A2,4),4,1)</f>
        <v>39539</v>
      </c>
      <c r="I5" s="25">
        <f>DATE(RIGHT(A2,4),5,1)</f>
        <v>39569</v>
      </c>
      <c r="J5" s="25">
        <f>DATE(RIGHT(A2,4),6,1)</f>
        <v>39600</v>
      </c>
      <c r="K5" s="25">
        <f>DATE(RIGHT(A2,4),7,1)</f>
        <v>39630</v>
      </c>
      <c r="L5" s="25">
        <f>DATE(RIGHT(A2,4),8,1)</f>
        <v>39661</v>
      </c>
      <c r="M5" s="25">
        <f>DATE(RIGHT(A2,4),9,1)</f>
        <v>39692</v>
      </c>
      <c r="N5" s="17" t="s">
        <v>12</v>
      </c>
    </row>
    <row r="6" spans="1:14" s="7" customFormat="1" ht="12" customHeight="1">
      <c r="A6" s="10" t="str">
        <f>'Pregnant Women Participating'!A6</f>
        <v>Connecticut</v>
      </c>
      <c r="B6" s="18">
        <v>2813</v>
      </c>
      <c r="C6" s="16">
        <v>2820</v>
      </c>
      <c r="D6" s="16">
        <v>2818</v>
      </c>
      <c r="E6" s="16">
        <v>2847</v>
      </c>
      <c r="F6" s="16">
        <v>2809</v>
      </c>
      <c r="G6" s="16">
        <v>2772</v>
      </c>
      <c r="H6" s="16">
        <v>2805</v>
      </c>
      <c r="I6" s="16">
        <v>2869</v>
      </c>
      <c r="J6" s="16">
        <v>2845</v>
      </c>
      <c r="K6" s="16">
        <v>2824</v>
      </c>
      <c r="L6" s="16">
        <v>2891</v>
      </c>
      <c r="M6" s="51">
        <v>2934</v>
      </c>
      <c r="N6" s="18">
        <f aca="true" t="shared" si="0" ref="N6:N37">IF(SUM(B6:M6)&gt;0,AVERAGE(B6:M6)," ")</f>
        <v>2837.25</v>
      </c>
    </row>
    <row r="7" spans="1:14" s="7" customFormat="1" ht="12" customHeight="1">
      <c r="A7" s="10" t="str">
        <f>'Pregnant Women Participating'!A7</f>
        <v>Maine</v>
      </c>
      <c r="B7" s="18">
        <v>1449</v>
      </c>
      <c r="C7" s="16">
        <v>1398</v>
      </c>
      <c r="D7" s="16">
        <v>1385</v>
      </c>
      <c r="E7" s="16">
        <v>1404</v>
      </c>
      <c r="F7" s="16">
        <v>1379</v>
      </c>
      <c r="G7" s="16">
        <v>1408</v>
      </c>
      <c r="H7" s="16">
        <v>1407</v>
      </c>
      <c r="I7" s="16">
        <v>1406</v>
      </c>
      <c r="J7" s="16">
        <v>1412</v>
      </c>
      <c r="K7" s="16">
        <v>1440</v>
      </c>
      <c r="L7" s="16">
        <v>1465</v>
      </c>
      <c r="M7" s="51">
        <v>1453</v>
      </c>
      <c r="N7" s="18">
        <f t="shared" si="0"/>
        <v>1417.1666666666667</v>
      </c>
    </row>
    <row r="8" spans="1:14" s="7" customFormat="1" ht="12" customHeight="1">
      <c r="A8" s="10" t="str">
        <f>'Pregnant Women Participating'!A8</f>
        <v>Massachusetts</v>
      </c>
      <c r="B8" s="18">
        <v>10065</v>
      </c>
      <c r="C8" s="16">
        <v>9854</v>
      </c>
      <c r="D8" s="16">
        <v>9683</v>
      </c>
      <c r="E8" s="16">
        <v>9808</v>
      </c>
      <c r="F8" s="16">
        <v>9803</v>
      </c>
      <c r="G8" s="16">
        <v>9926</v>
      </c>
      <c r="H8" s="16">
        <v>10042</v>
      </c>
      <c r="I8" s="16">
        <v>10096</v>
      </c>
      <c r="J8" s="16">
        <v>10208</v>
      </c>
      <c r="K8" s="16">
        <v>10218</v>
      </c>
      <c r="L8" s="16">
        <v>10231</v>
      </c>
      <c r="M8" s="51">
        <v>10410</v>
      </c>
      <c r="N8" s="18">
        <f t="shared" si="0"/>
        <v>10028.666666666666</v>
      </c>
    </row>
    <row r="9" spans="1:14" s="7" customFormat="1" ht="12" customHeight="1">
      <c r="A9" s="10" t="str">
        <f>'Pregnant Women Participating'!A9</f>
        <v>New Hampshire</v>
      </c>
      <c r="B9" s="18">
        <v>1021</v>
      </c>
      <c r="C9" s="16">
        <v>988</v>
      </c>
      <c r="D9" s="16">
        <v>967</v>
      </c>
      <c r="E9" s="16">
        <v>1017</v>
      </c>
      <c r="F9" s="16">
        <v>1002</v>
      </c>
      <c r="G9" s="16">
        <v>1012</v>
      </c>
      <c r="H9" s="16">
        <v>1059</v>
      </c>
      <c r="I9" s="16">
        <v>1063</v>
      </c>
      <c r="J9" s="16">
        <v>1005</v>
      </c>
      <c r="K9" s="16">
        <v>995</v>
      </c>
      <c r="L9" s="16">
        <v>1008</v>
      </c>
      <c r="M9" s="51">
        <v>1004</v>
      </c>
      <c r="N9" s="18">
        <f t="shared" si="0"/>
        <v>1011.75</v>
      </c>
    </row>
    <row r="10" spans="1:14" s="7" customFormat="1" ht="12" customHeight="1">
      <c r="A10" s="10" t="str">
        <f>'Pregnant Women Participating'!A10</f>
        <v>New York</v>
      </c>
      <c r="B10" s="18">
        <v>50194</v>
      </c>
      <c r="C10" s="16">
        <v>50023</v>
      </c>
      <c r="D10" s="16">
        <v>49331</v>
      </c>
      <c r="E10" s="16">
        <v>49986</v>
      </c>
      <c r="F10" s="16">
        <v>49747</v>
      </c>
      <c r="G10" s="16">
        <v>50314</v>
      </c>
      <c r="H10" s="16">
        <v>50862</v>
      </c>
      <c r="I10" s="16">
        <v>51095</v>
      </c>
      <c r="J10" s="16">
        <v>51362</v>
      </c>
      <c r="K10" s="16">
        <v>51833</v>
      </c>
      <c r="L10" s="16">
        <v>52071</v>
      </c>
      <c r="M10" s="51">
        <v>52773</v>
      </c>
      <c r="N10" s="18">
        <f t="shared" si="0"/>
        <v>50799.25</v>
      </c>
    </row>
    <row r="11" spans="1:14" s="7" customFormat="1" ht="12" customHeight="1">
      <c r="A11" s="10" t="str">
        <f>'Pregnant Women Participating'!A11</f>
        <v>Rhode Island</v>
      </c>
      <c r="B11" s="18">
        <v>1129</v>
      </c>
      <c r="C11" s="16">
        <v>1150</v>
      </c>
      <c r="D11" s="16">
        <v>1125</v>
      </c>
      <c r="E11" s="16">
        <v>1137</v>
      </c>
      <c r="F11" s="16">
        <v>1147</v>
      </c>
      <c r="G11" s="16">
        <v>1136</v>
      </c>
      <c r="H11" s="16">
        <v>1148</v>
      </c>
      <c r="I11" s="16">
        <v>1174</v>
      </c>
      <c r="J11" s="16">
        <v>1159</v>
      </c>
      <c r="K11" s="16">
        <v>1166</v>
      </c>
      <c r="L11" s="16">
        <v>1179</v>
      </c>
      <c r="M11" s="51">
        <v>1206</v>
      </c>
      <c r="N11" s="18">
        <f t="shared" si="0"/>
        <v>1154.6666666666667</v>
      </c>
    </row>
    <row r="12" spans="1:14" s="7" customFormat="1" ht="12" customHeight="1">
      <c r="A12" s="10" t="str">
        <f>'Pregnant Women Participating'!A12</f>
        <v>Vermont</v>
      </c>
      <c r="B12" s="18">
        <v>1179</v>
      </c>
      <c r="C12" s="16">
        <v>1188</v>
      </c>
      <c r="D12" s="16">
        <v>1177</v>
      </c>
      <c r="E12" s="16">
        <v>1193</v>
      </c>
      <c r="F12" s="16">
        <v>1218</v>
      </c>
      <c r="G12" s="16">
        <v>1197</v>
      </c>
      <c r="H12" s="16">
        <v>1194</v>
      </c>
      <c r="I12" s="16">
        <v>1218</v>
      </c>
      <c r="J12" s="16">
        <v>1242</v>
      </c>
      <c r="K12" s="16">
        <v>1270</v>
      </c>
      <c r="L12" s="16">
        <v>1301</v>
      </c>
      <c r="M12" s="51">
        <v>1291</v>
      </c>
      <c r="N12" s="18">
        <f t="shared" si="0"/>
        <v>1222.3333333333333</v>
      </c>
    </row>
    <row r="13" spans="1:14" s="7" customFormat="1" ht="12" customHeight="1">
      <c r="A13" s="10" t="str">
        <f>'Pregnant Women Participating'!A13</f>
        <v>Indian Township, ME</v>
      </c>
      <c r="B13" s="18">
        <v>5</v>
      </c>
      <c r="C13" s="16">
        <v>3</v>
      </c>
      <c r="D13" s="16">
        <v>3</v>
      </c>
      <c r="E13" s="16">
        <v>5</v>
      </c>
      <c r="F13" s="16">
        <v>4</v>
      </c>
      <c r="G13" s="16">
        <v>2</v>
      </c>
      <c r="H13" s="16">
        <v>2</v>
      </c>
      <c r="I13" s="16">
        <v>2</v>
      </c>
      <c r="J13" s="16">
        <v>2</v>
      </c>
      <c r="K13" s="16">
        <v>2</v>
      </c>
      <c r="L13" s="16">
        <v>1</v>
      </c>
      <c r="M13" s="51">
        <v>2</v>
      </c>
      <c r="N13" s="18">
        <f t="shared" si="0"/>
        <v>2.75</v>
      </c>
    </row>
    <row r="14" spans="1:14" s="7" customFormat="1" ht="12" customHeight="1">
      <c r="A14" s="10" t="str">
        <f>'Pregnant Women Participating'!A14</f>
        <v>Pleasant Point, ME</v>
      </c>
      <c r="B14" s="18">
        <v>0</v>
      </c>
      <c r="C14" s="16">
        <v>3</v>
      </c>
      <c r="D14" s="16">
        <v>4</v>
      </c>
      <c r="E14" s="16">
        <v>4</v>
      </c>
      <c r="F14" s="16">
        <v>6</v>
      </c>
      <c r="G14" s="16">
        <v>6</v>
      </c>
      <c r="H14" s="16">
        <v>7</v>
      </c>
      <c r="I14" s="16">
        <v>7</v>
      </c>
      <c r="J14" s="16">
        <v>4</v>
      </c>
      <c r="K14" s="16">
        <v>7</v>
      </c>
      <c r="L14" s="16">
        <v>6</v>
      </c>
      <c r="M14" s="51">
        <v>5</v>
      </c>
      <c r="N14" s="18">
        <f t="shared" si="0"/>
        <v>4.916666666666667</v>
      </c>
    </row>
    <row r="15" spans="1:14" s="7" customFormat="1" ht="12" customHeight="1">
      <c r="A15" s="10" t="str">
        <f>'Pregnant Women Participating'!A15</f>
        <v>Seneca Nation, NY</v>
      </c>
      <c r="B15" s="18">
        <v>1</v>
      </c>
      <c r="C15" s="16">
        <v>2</v>
      </c>
      <c r="D15" s="16">
        <v>2</v>
      </c>
      <c r="E15" s="16">
        <v>1</v>
      </c>
      <c r="F15" s="16">
        <v>1</v>
      </c>
      <c r="G15" s="16">
        <v>1</v>
      </c>
      <c r="H15" s="16"/>
      <c r="I15" s="16">
        <v>0</v>
      </c>
      <c r="J15" s="16">
        <v>4</v>
      </c>
      <c r="K15" s="16">
        <v>6</v>
      </c>
      <c r="L15" s="16">
        <v>4</v>
      </c>
      <c r="M15" s="51">
        <v>4</v>
      </c>
      <c r="N15" s="18">
        <f t="shared" si="0"/>
        <v>2.3636363636363638</v>
      </c>
    </row>
    <row r="16" spans="1:14" s="22" customFormat="1" ht="24.75" customHeight="1">
      <c r="A16" s="19" t="str">
        <f>'Pregnant Women Participating'!A16</f>
        <v>Northeast Region</v>
      </c>
      <c r="B16" s="21">
        <v>67856</v>
      </c>
      <c r="C16" s="20">
        <v>67429</v>
      </c>
      <c r="D16" s="20">
        <v>66495</v>
      </c>
      <c r="E16" s="20">
        <v>67402</v>
      </c>
      <c r="F16" s="20">
        <v>67116</v>
      </c>
      <c r="G16" s="20">
        <v>67774</v>
      </c>
      <c r="H16" s="20">
        <v>68526</v>
      </c>
      <c r="I16" s="20">
        <v>68930</v>
      </c>
      <c r="J16" s="20">
        <v>69243</v>
      </c>
      <c r="K16" s="20">
        <v>69761</v>
      </c>
      <c r="L16" s="20">
        <v>70157</v>
      </c>
      <c r="M16" s="50">
        <v>71082</v>
      </c>
      <c r="N16" s="21">
        <f t="shared" si="0"/>
        <v>68480.91666666667</v>
      </c>
    </row>
    <row r="17" spans="1:14" ht="12" customHeight="1">
      <c r="A17" s="10" t="str">
        <f>'Pregnant Women Participating'!A17</f>
        <v>Delaware</v>
      </c>
      <c r="B17" s="18">
        <v>818</v>
      </c>
      <c r="C17" s="16">
        <v>850</v>
      </c>
      <c r="D17" s="16">
        <v>837</v>
      </c>
      <c r="E17" s="16">
        <v>850</v>
      </c>
      <c r="F17" s="16">
        <v>854</v>
      </c>
      <c r="G17" s="16">
        <v>879</v>
      </c>
      <c r="H17" s="16">
        <v>893</v>
      </c>
      <c r="I17" s="16">
        <v>893</v>
      </c>
      <c r="J17" s="16">
        <v>899</v>
      </c>
      <c r="K17" s="16">
        <v>993</v>
      </c>
      <c r="L17" s="16">
        <v>892</v>
      </c>
      <c r="M17" s="51">
        <v>895</v>
      </c>
      <c r="N17" s="18">
        <f t="shared" si="0"/>
        <v>879.4166666666666</v>
      </c>
    </row>
    <row r="18" spans="1:14" ht="12" customHeight="1">
      <c r="A18" s="10" t="str">
        <f>'Pregnant Women Participating'!A18</f>
        <v>District of Columbia</v>
      </c>
      <c r="B18" s="18">
        <v>1376</v>
      </c>
      <c r="C18" s="16">
        <v>1374</v>
      </c>
      <c r="D18" s="16">
        <v>1351</v>
      </c>
      <c r="E18" s="16">
        <v>1370</v>
      </c>
      <c r="F18" s="16">
        <v>1365</v>
      </c>
      <c r="G18" s="16">
        <v>1385</v>
      </c>
      <c r="H18" s="16">
        <v>1373</v>
      </c>
      <c r="I18" s="16">
        <v>1416</v>
      </c>
      <c r="J18" s="16">
        <v>1437</v>
      </c>
      <c r="K18" s="16">
        <v>1474</v>
      </c>
      <c r="L18" s="16">
        <v>1467</v>
      </c>
      <c r="M18" s="51">
        <v>1476</v>
      </c>
      <c r="N18" s="18">
        <f t="shared" si="0"/>
        <v>1405.3333333333333</v>
      </c>
    </row>
    <row r="19" spans="1:14" ht="12" customHeight="1">
      <c r="A19" s="10" t="str">
        <f>'Pregnant Women Participating'!A19</f>
        <v>Maryland</v>
      </c>
      <c r="B19" s="18">
        <v>9833</v>
      </c>
      <c r="C19" s="16">
        <v>9918</v>
      </c>
      <c r="D19" s="16">
        <v>9897</v>
      </c>
      <c r="E19" s="16">
        <v>9990</v>
      </c>
      <c r="F19" s="16">
        <v>10173</v>
      </c>
      <c r="G19" s="16">
        <v>10212</v>
      </c>
      <c r="H19" s="16">
        <v>10343</v>
      </c>
      <c r="I19" s="16">
        <v>10480</v>
      </c>
      <c r="J19" s="16">
        <v>10483</v>
      </c>
      <c r="K19" s="16">
        <v>10456</v>
      </c>
      <c r="L19" s="16">
        <v>10400</v>
      </c>
      <c r="M19" s="51">
        <v>10220</v>
      </c>
      <c r="N19" s="18">
        <f t="shared" si="0"/>
        <v>10200.416666666666</v>
      </c>
    </row>
    <row r="20" spans="1:14" ht="12" customHeight="1">
      <c r="A20" s="10" t="str">
        <f>'Pregnant Women Participating'!A20</f>
        <v>New Jersey</v>
      </c>
      <c r="B20" s="18">
        <v>14654</v>
      </c>
      <c r="C20" s="16">
        <v>14359</v>
      </c>
      <c r="D20" s="16">
        <v>14205</v>
      </c>
      <c r="E20" s="16">
        <v>14239</v>
      </c>
      <c r="F20" s="16">
        <v>14034</v>
      </c>
      <c r="G20" s="16">
        <v>14046</v>
      </c>
      <c r="H20" s="16">
        <v>13949</v>
      </c>
      <c r="I20" s="16">
        <v>13927</v>
      </c>
      <c r="J20" s="16">
        <v>13942</v>
      </c>
      <c r="K20" s="16">
        <v>13994</v>
      </c>
      <c r="L20" s="16">
        <v>14005</v>
      </c>
      <c r="M20" s="51">
        <v>14101</v>
      </c>
      <c r="N20" s="18">
        <f t="shared" si="0"/>
        <v>14121.25</v>
      </c>
    </row>
    <row r="21" spans="1:14" ht="12" customHeight="1">
      <c r="A21" s="10" t="str">
        <f>'Pregnant Women Participating'!A21</f>
        <v>Pennsylvania</v>
      </c>
      <c r="B21" s="18">
        <v>7746</v>
      </c>
      <c r="C21" s="16">
        <v>7499</v>
      </c>
      <c r="D21" s="16">
        <v>7360</v>
      </c>
      <c r="E21" s="16">
        <v>7518</v>
      </c>
      <c r="F21" s="16">
        <v>7483</v>
      </c>
      <c r="G21" s="16">
        <v>7511</v>
      </c>
      <c r="H21" s="16">
        <v>7648</v>
      </c>
      <c r="I21" s="16">
        <v>7617</v>
      </c>
      <c r="J21" s="16">
        <v>7655</v>
      </c>
      <c r="K21" s="16">
        <v>7693</v>
      </c>
      <c r="L21" s="16">
        <v>7750</v>
      </c>
      <c r="M21" s="51">
        <v>7833</v>
      </c>
      <c r="N21" s="18">
        <f t="shared" si="0"/>
        <v>7609.416666666667</v>
      </c>
    </row>
    <row r="22" spans="1:14" ht="12" customHeight="1">
      <c r="A22" s="10" t="str">
        <f>'Pregnant Women Participating'!A22</f>
        <v>Puerto Rico</v>
      </c>
      <c r="B22" s="18">
        <v>6568</v>
      </c>
      <c r="C22" s="16">
        <v>6538</v>
      </c>
      <c r="D22" s="16">
        <v>6322</v>
      </c>
      <c r="E22" s="16">
        <v>6463</v>
      </c>
      <c r="F22" s="16">
        <v>6227</v>
      </c>
      <c r="G22" s="16">
        <v>6393</v>
      </c>
      <c r="H22" s="16">
        <v>6509</v>
      </c>
      <c r="I22" s="16">
        <v>6659</v>
      </c>
      <c r="J22" s="16">
        <v>6964</v>
      </c>
      <c r="K22" s="16">
        <v>6626</v>
      </c>
      <c r="L22" s="16">
        <v>6666</v>
      </c>
      <c r="M22" s="51">
        <v>6985</v>
      </c>
      <c r="N22" s="18">
        <f t="shared" si="0"/>
        <v>6576.666666666667</v>
      </c>
    </row>
    <row r="23" spans="1:14" ht="12" customHeight="1">
      <c r="A23" s="10" t="str">
        <f>'Pregnant Women Participating'!A23</f>
        <v>Virginia</v>
      </c>
      <c r="B23" s="18">
        <v>9886</v>
      </c>
      <c r="C23" s="16">
        <v>10115</v>
      </c>
      <c r="D23" s="16">
        <v>9957</v>
      </c>
      <c r="E23" s="16">
        <v>9819</v>
      </c>
      <c r="F23" s="16">
        <v>9758</v>
      </c>
      <c r="G23" s="16">
        <v>9910</v>
      </c>
      <c r="H23" s="16">
        <v>10013</v>
      </c>
      <c r="I23" s="16">
        <v>10067</v>
      </c>
      <c r="J23" s="16">
        <v>10058</v>
      </c>
      <c r="K23" s="16">
        <v>10163</v>
      </c>
      <c r="L23" s="16">
        <v>10198</v>
      </c>
      <c r="M23" s="51">
        <v>10276</v>
      </c>
      <c r="N23" s="18">
        <f t="shared" si="0"/>
        <v>10018.333333333334</v>
      </c>
    </row>
    <row r="24" spans="1:14" ht="12" customHeight="1">
      <c r="A24" s="10" t="str">
        <f>'Pregnant Women Participating'!A24</f>
        <v>Virgin Islands</v>
      </c>
      <c r="B24" s="18">
        <v>826</v>
      </c>
      <c r="C24" s="16">
        <v>835</v>
      </c>
      <c r="D24" s="16">
        <v>816</v>
      </c>
      <c r="E24" s="16">
        <v>804</v>
      </c>
      <c r="F24" s="16">
        <v>835</v>
      </c>
      <c r="G24" s="16">
        <v>813</v>
      </c>
      <c r="H24" s="16">
        <v>806</v>
      </c>
      <c r="I24" s="16">
        <v>807</v>
      </c>
      <c r="J24" s="16">
        <v>804</v>
      </c>
      <c r="K24" s="16">
        <v>781</v>
      </c>
      <c r="L24" s="16">
        <v>781</v>
      </c>
      <c r="M24" s="51">
        <v>773</v>
      </c>
      <c r="N24" s="18">
        <f t="shared" si="0"/>
        <v>806.75</v>
      </c>
    </row>
    <row r="25" spans="1:14" ht="12" customHeight="1">
      <c r="A25" s="10" t="str">
        <f>'Pregnant Women Participating'!A25</f>
        <v>West Virginia</v>
      </c>
      <c r="B25" s="18">
        <v>1862</v>
      </c>
      <c r="C25" s="16">
        <v>1866</v>
      </c>
      <c r="D25" s="16">
        <v>1797</v>
      </c>
      <c r="E25" s="16">
        <v>1786</v>
      </c>
      <c r="F25" s="16">
        <v>1764</v>
      </c>
      <c r="G25" s="16">
        <v>1753</v>
      </c>
      <c r="H25" s="16">
        <v>1795</v>
      </c>
      <c r="I25" s="16">
        <v>1747</v>
      </c>
      <c r="J25" s="16">
        <v>1814</v>
      </c>
      <c r="K25" s="16">
        <v>1859</v>
      </c>
      <c r="L25" s="16">
        <v>1860</v>
      </c>
      <c r="M25" s="51">
        <v>1873</v>
      </c>
      <c r="N25" s="18">
        <f t="shared" si="0"/>
        <v>1814.6666666666667</v>
      </c>
    </row>
    <row r="26" spans="1:14" s="23" customFormat="1" ht="24.75" customHeight="1">
      <c r="A26" s="19" t="str">
        <f>'Pregnant Women Participating'!A26</f>
        <v>Mid-Atlantic Region</v>
      </c>
      <c r="B26" s="21">
        <v>53569</v>
      </c>
      <c r="C26" s="20">
        <v>53354</v>
      </c>
      <c r="D26" s="20">
        <v>52542</v>
      </c>
      <c r="E26" s="20">
        <v>52839</v>
      </c>
      <c r="F26" s="20">
        <v>52493</v>
      </c>
      <c r="G26" s="20">
        <v>52902</v>
      </c>
      <c r="H26" s="20">
        <v>53329</v>
      </c>
      <c r="I26" s="20">
        <v>53613</v>
      </c>
      <c r="J26" s="20">
        <v>54056</v>
      </c>
      <c r="K26" s="20">
        <v>54039</v>
      </c>
      <c r="L26" s="20">
        <v>54019</v>
      </c>
      <c r="M26" s="50">
        <v>54432</v>
      </c>
      <c r="N26" s="21">
        <f t="shared" si="0"/>
        <v>53432.25</v>
      </c>
    </row>
    <row r="27" spans="1:14" ht="12" customHeight="1">
      <c r="A27" s="10" t="str">
        <f>'Pregnant Women Participating'!A27</f>
        <v>Alabama</v>
      </c>
      <c r="B27" s="18">
        <v>4328</v>
      </c>
      <c r="C27" s="16">
        <v>4302</v>
      </c>
      <c r="D27" s="16">
        <v>4282</v>
      </c>
      <c r="E27" s="16">
        <v>4392</v>
      </c>
      <c r="F27" s="16">
        <v>4294</v>
      </c>
      <c r="G27" s="16">
        <v>4295</v>
      </c>
      <c r="H27" s="16">
        <v>4278</v>
      </c>
      <c r="I27" s="16">
        <v>4395</v>
      </c>
      <c r="J27" s="16">
        <v>4380</v>
      </c>
      <c r="K27" s="16">
        <v>4437</v>
      </c>
      <c r="L27" s="16">
        <v>4473</v>
      </c>
      <c r="M27" s="51">
        <v>4546</v>
      </c>
      <c r="N27" s="18">
        <f t="shared" si="0"/>
        <v>4366.833333333333</v>
      </c>
    </row>
    <row r="28" spans="1:14" ht="12" customHeight="1">
      <c r="A28" s="10" t="str">
        <f>'Pregnant Women Participating'!A28</f>
        <v>Florida</v>
      </c>
      <c r="B28" s="18">
        <v>38938</v>
      </c>
      <c r="C28" s="16">
        <v>39051</v>
      </c>
      <c r="D28" s="16">
        <v>39203</v>
      </c>
      <c r="E28" s="16">
        <v>39745</v>
      </c>
      <c r="F28" s="16">
        <v>40117</v>
      </c>
      <c r="G28" s="16">
        <v>40416</v>
      </c>
      <c r="H28" s="16">
        <v>40688</v>
      </c>
      <c r="I28" s="16">
        <v>40573</v>
      </c>
      <c r="J28" s="16">
        <v>40620</v>
      </c>
      <c r="K28" s="16">
        <v>40904</v>
      </c>
      <c r="L28" s="16">
        <v>40459</v>
      </c>
      <c r="M28" s="51">
        <v>41417</v>
      </c>
      <c r="N28" s="18">
        <f t="shared" si="0"/>
        <v>40177.583333333336</v>
      </c>
    </row>
    <row r="29" spans="1:14" ht="12" customHeight="1">
      <c r="A29" s="10" t="str">
        <f>'Pregnant Women Participating'!A29</f>
        <v>Georgia</v>
      </c>
      <c r="B29" s="18">
        <v>20852</v>
      </c>
      <c r="C29" s="16">
        <v>20921</v>
      </c>
      <c r="D29" s="16">
        <v>20673</v>
      </c>
      <c r="E29" s="16">
        <v>20955</v>
      </c>
      <c r="F29" s="16">
        <v>20938</v>
      </c>
      <c r="G29" s="16">
        <v>21209</v>
      </c>
      <c r="H29" s="16">
        <v>21470</v>
      </c>
      <c r="I29" s="16">
        <v>21727</v>
      </c>
      <c r="J29" s="16">
        <v>22284</v>
      </c>
      <c r="K29" s="16">
        <v>22698</v>
      </c>
      <c r="L29" s="16">
        <v>22798</v>
      </c>
      <c r="M29" s="51">
        <v>22822</v>
      </c>
      <c r="N29" s="18">
        <f t="shared" si="0"/>
        <v>21612.25</v>
      </c>
    </row>
    <row r="30" spans="1:14" ht="12" customHeight="1">
      <c r="A30" s="10" t="str">
        <f>'Pregnant Women Participating'!A30</f>
        <v>Georgia</v>
      </c>
      <c r="B30" s="18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51"/>
      <c r="N30" s="18" t="str">
        <f t="shared" si="0"/>
        <v> </v>
      </c>
    </row>
    <row r="31" spans="1:14" ht="12" customHeight="1">
      <c r="A31" s="10" t="str">
        <f>'Pregnant Women Participating'!A31</f>
        <v>Georgia</v>
      </c>
      <c r="B31" s="18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51"/>
      <c r="N31" s="18" t="str">
        <f t="shared" si="0"/>
        <v> </v>
      </c>
    </row>
    <row r="32" spans="1:14" ht="12" customHeight="1">
      <c r="A32" s="10" t="str">
        <f>'Pregnant Women Participating'!A32</f>
        <v>Kentucky</v>
      </c>
      <c r="B32" s="18">
        <v>3718</v>
      </c>
      <c r="C32" s="16">
        <v>3738</v>
      </c>
      <c r="D32" s="16">
        <v>3689</v>
      </c>
      <c r="E32" s="16">
        <v>3665</v>
      </c>
      <c r="F32" s="16">
        <v>3640</v>
      </c>
      <c r="G32" s="16">
        <v>3719</v>
      </c>
      <c r="H32" s="16">
        <v>3695</v>
      </c>
      <c r="I32" s="16">
        <v>3659</v>
      </c>
      <c r="J32" s="16">
        <v>3643</v>
      </c>
      <c r="K32" s="16">
        <v>3692</v>
      </c>
      <c r="L32" s="16">
        <v>3749</v>
      </c>
      <c r="M32" s="51">
        <v>3772</v>
      </c>
      <c r="N32" s="18">
        <f t="shared" si="0"/>
        <v>3698.25</v>
      </c>
    </row>
    <row r="33" spans="1:14" ht="12" customHeight="1">
      <c r="A33" s="10" t="str">
        <f>'Pregnant Women Participating'!A33</f>
        <v>Mississippi</v>
      </c>
      <c r="B33" s="18">
        <v>3951</v>
      </c>
      <c r="C33" s="16">
        <v>3932</v>
      </c>
      <c r="D33" s="16">
        <v>3873</v>
      </c>
      <c r="E33" s="16">
        <v>4011</v>
      </c>
      <c r="F33" s="16">
        <v>3940</v>
      </c>
      <c r="G33" s="16">
        <v>3987</v>
      </c>
      <c r="H33" s="16">
        <v>3990</v>
      </c>
      <c r="I33" s="16">
        <v>3943</v>
      </c>
      <c r="J33" s="16">
        <v>3984</v>
      </c>
      <c r="K33" s="16">
        <v>4069</v>
      </c>
      <c r="L33" s="16">
        <v>4074</v>
      </c>
      <c r="M33" s="51">
        <v>4130</v>
      </c>
      <c r="N33" s="18">
        <f t="shared" si="0"/>
        <v>3990.3333333333335</v>
      </c>
    </row>
    <row r="34" spans="1:14" ht="12" customHeight="1">
      <c r="A34" s="10" t="str">
        <f>'Pregnant Women Participating'!A34</f>
        <v>North Carolina</v>
      </c>
      <c r="B34" s="18">
        <v>15640</v>
      </c>
      <c r="C34" s="16">
        <v>15725</v>
      </c>
      <c r="D34" s="16">
        <v>15648</v>
      </c>
      <c r="E34" s="16">
        <v>15862</v>
      </c>
      <c r="F34" s="16">
        <v>16124</v>
      </c>
      <c r="G34" s="16">
        <v>16339</v>
      </c>
      <c r="H34" s="16">
        <v>16322</v>
      </c>
      <c r="I34" s="16">
        <v>16308</v>
      </c>
      <c r="J34" s="16">
        <v>16281</v>
      </c>
      <c r="K34" s="16">
        <v>16424</v>
      </c>
      <c r="L34" s="16">
        <v>16640</v>
      </c>
      <c r="M34" s="51">
        <v>16859</v>
      </c>
      <c r="N34" s="18">
        <f t="shared" si="0"/>
        <v>16181</v>
      </c>
    </row>
    <row r="35" spans="1:14" ht="12" customHeight="1">
      <c r="A35" s="10" t="str">
        <f>'Pregnant Women Participating'!A35</f>
        <v>South Carolina</v>
      </c>
      <c r="B35" s="18">
        <v>6156</v>
      </c>
      <c r="C35" s="16">
        <v>6148</v>
      </c>
      <c r="D35" s="16">
        <v>6048</v>
      </c>
      <c r="E35" s="16">
        <v>6007</v>
      </c>
      <c r="F35" s="16">
        <v>5544</v>
      </c>
      <c r="G35" s="16">
        <v>5171</v>
      </c>
      <c r="H35" s="16">
        <v>4742</v>
      </c>
      <c r="I35" s="16">
        <v>4422</v>
      </c>
      <c r="J35" s="16">
        <v>4260</v>
      </c>
      <c r="K35" s="16">
        <v>4211</v>
      </c>
      <c r="L35" s="16">
        <v>4125</v>
      </c>
      <c r="M35" s="51">
        <v>4075</v>
      </c>
      <c r="N35" s="18">
        <f t="shared" si="0"/>
        <v>5075.75</v>
      </c>
    </row>
    <row r="36" spans="1:14" ht="12" customHeight="1">
      <c r="A36" s="10" t="str">
        <f>'Pregnant Women Participating'!A36</f>
        <v>Tennessee</v>
      </c>
      <c r="B36" s="18">
        <v>7246</v>
      </c>
      <c r="C36" s="16">
        <v>7465</v>
      </c>
      <c r="D36" s="16">
        <v>7491</v>
      </c>
      <c r="E36" s="16">
        <v>7646</v>
      </c>
      <c r="F36" s="16">
        <v>7645</v>
      </c>
      <c r="G36" s="16">
        <v>7612</v>
      </c>
      <c r="H36" s="16">
        <v>7623</v>
      </c>
      <c r="I36" s="16">
        <v>7600</v>
      </c>
      <c r="J36" s="16">
        <v>7523</v>
      </c>
      <c r="K36" s="16">
        <v>7563</v>
      </c>
      <c r="L36" s="16">
        <v>7517</v>
      </c>
      <c r="M36" s="51">
        <v>7588</v>
      </c>
      <c r="N36" s="18">
        <f t="shared" si="0"/>
        <v>7543.25</v>
      </c>
    </row>
    <row r="37" spans="1:14" ht="12" customHeight="1">
      <c r="A37" s="10" t="str">
        <f>'Pregnant Women Participating'!A37</f>
        <v>Choctaw Indians, MS</v>
      </c>
      <c r="B37" s="18">
        <v>10</v>
      </c>
      <c r="C37" s="16">
        <v>8</v>
      </c>
      <c r="D37" s="16">
        <v>9</v>
      </c>
      <c r="E37" s="16">
        <v>8</v>
      </c>
      <c r="F37" s="16">
        <v>8</v>
      </c>
      <c r="G37" s="16">
        <v>7</v>
      </c>
      <c r="H37" s="16">
        <v>5</v>
      </c>
      <c r="I37" s="16">
        <v>9</v>
      </c>
      <c r="J37" s="16">
        <v>8</v>
      </c>
      <c r="K37" s="16">
        <v>9</v>
      </c>
      <c r="L37" s="16">
        <v>12</v>
      </c>
      <c r="M37" s="51">
        <v>9</v>
      </c>
      <c r="N37" s="18">
        <f t="shared" si="0"/>
        <v>8.5</v>
      </c>
    </row>
    <row r="38" spans="1:14" ht="12" customHeight="1">
      <c r="A38" s="10" t="str">
        <f>'Pregnant Women Participating'!A38</f>
        <v>Eastern Cherokee, NC</v>
      </c>
      <c r="B38" s="18">
        <v>49</v>
      </c>
      <c r="C38" s="16">
        <v>44</v>
      </c>
      <c r="D38" s="16">
        <v>39</v>
      </c>
      <c r="E38" s="16">
        <v>41</v>
      </c>
      <c r="F38" s="16">
        <v>42</v>
      </c>
      <c r="G38" s="16">
        <v>43</v>
      </c>
      <c r="H38" s="16">
        <v>37</v>
      </c>
      <c r="I38" s="16">
        <v>39</v>
      </c>
      <c r="J38" s="16">
        <v>34</v>
      </c>
      <c r="K38" s="16">
        <v>35</v>
      </c>
      <c r="L38" s="16">
        <v>34</v>
      </c>
      <c r="M38" s="51">
        <v>41</v>
      </c>
      <c r="N38" s="18">
        <f aca="true" t="shared" si="1" ref="N38:N69">IF(SUM(B38:M38)&gt;0,AVERAGE(B38:M38)," ")</f>
        <v>39.833333333333336</v>
      </c>
    </row>
    <row r="39" spans="1:14" s="23" customFormat="1" ht="24.75" customHeight="1">
      <c r="A39" s="19" t="str">
        <f>'Pregnant Women Participating'!A39</f>
        <v>Southeast Region</v>
      </c>
      <c r="B39" s="21">
        <v>100888</v>
      </c>
      <c r="C39" s="20">
        <v>101334</v>
      </c>
      <c r="D39" s="20">
        <v>100955</v>
      </c>
      <c r="E39" s="20">
        <v>102332</v>
      </c>
      <c r="F39" s="20">
        <v>102292</v>
      </c>
      <c r="G39" s="20">
        <v>102798</v>
      </c>
      <c r="H39" s="20">
        <v>102850</v>
      </c>
      <c r="I39" s="20">
        <v>102675</v>
      </c>
      <c r="J39" s="20">
        <v>103017</v>
      </c>
      <c r="K39" s="20">
        <v>104042</v>
      </c>
      <c r="L39" s="20">
        <v>103881</v>
      </c>
      <c r="M39" s="50">
        <v>105259</v>
      </c>
      <c r="N39" s="21">
        <f t="shared" si="1"/>
        <v>102693.58333333333</v>
      </c>
    </row>
    <row r="40" spans="1:14" ht="12" customHeight="1">
      <c r="A40" s="10" t="str">
        <f>'Pregnant Women Participating'!A40</f>
        <v>Illinois</v>
      </c>
      <c r="B40" s="18">
        <v>16519</v>
      </c>
      <c r="C40" s="16">
        <v>16338</v>
      </c>
      <c r="D40" s="16">
        <v>16242</v>
      </c>
      <c r="E40" s="16">
        <v>16425</v>
      </c>
      <c r="F40" s="16">
        <v>16354</v>
      </c>
      <c r="G40" s="16">
        <v>16698</v>
      </c>
      <c r="H40" s="16">
        <v>16885</v>
      </c>
      <c r="I40" s="16">
        <v>17062</v>
      </c>
      <c r="J40" s="16">
        <v>17099</v>
      </c>
      <c r="K40" s="16">
        <v>17263</v>
      </c>
      <c r="L40" s="16">
        <v>17321</v>
      </c>
      <c r="M40" s="51">
        <v>17574</v>
      </c>
      <c r="N40" s="18">
        <f t="shared" si="1"/>
        <v>16815</v>
      </c>
    </row>
    <row r="41" spans="1:14" ht="12" customHeight="1">
      <c r="A41" s="10" t="str">
        <f>'Pregnant Women Participating'!A41</f>
        <v>Indiana</v>
      </c>
      <c r="B41" s="18">
        <v>8194</v>
      </c>
      <c r="C41" s="16">
        <v>8423</v>
      </c>
      <c r="D41" s="16">
        <v>8501</v>
      </c>
      <c r="E41" s="16">
        <v>8689</v>
      </c>
      <c r="F41" s="16">
        <v>8614</v>
      </c>
      <c r="G41" s="16">
        <v>8733</v>
      </c>
      <c r="H41" s="16">
        <v>8725</v>
      </c>
      <c r="I41" s="16">
        <v>8650</v>
      </c>
      <c r="J41" s="16">
        <v>8501</v>
      </c>
      <c r="K41" s="16">
        <v>8545</v>
      </c>
      <c r="L41" s="16">
        <v>8649</v>
      </c>
      <c r="M41" s="51">
        <v>8769</v>
      </c>
      <c r="N41" s="18">
        <f t="shared" si="1"/>
        <v>8582.75</v>
      </c>
    </row>
    <row r="42" spans="1:14" ht="12" customHeight="1">
      <c r="A42" s="10" t="str">
        <f>'Pregnant Women Participating'!A42</f>
        <v>Michigan</v>
      </c>
      <c r="B42" s="18">
        <v>10618</v>
      </c>
      <c r="C42" s="16">
        <v>10487</v>
      </c>
      <c r="D42" s="16">
        <v>10390</v>
      </c>
      <c r="E42" s="16">
        <v>10397</v>
      </c>
      <c r="F42" s="16">
        <v>10316</v>
      </c>
      <c r="G42" s="16">
        <v>10444</v>
      </c>
      <c r="H42" s="16">
        <v>10414</v>
      </c>
      <c r="I42" s="16">
        <v>10452</v>
      </c>
      <c r="J42" s="16">
        <v>10531</v>
      </c>
      <c r="K42" s="16">
        <v>10293</v>
      </c>
      <c r="L42" s="16">
        <v>10241</v>
      </c>
      <c r="M42" s="51">
        <v>10241</v>
      </c>
      <c r="N42" s="18">
        <f t="shared" si="1"/>
        <v>10402</v>
      </c>
    </row>
    <row r="43" spans="1:14" ht="12" customHeight="1">
      <c r="A43" s="10" t="str">
        <f>'Pregnant Women Participating'!A43</f>
        <v>Minnesota</v>
      </c>
      <c r="B43" s="18">
        <v>10031</v>
      </c>
      <c r="C43" s="16">
        <v>9987</v>
      </c>
      <c r="D43" s="16">
        <v>9827</v>
      </c>
      <c r="E43" s="16">
        <v>9935</v>
      </c>
      <c r="F43" s="16">
        <v>9993</v>
      </c>
      <c r="G43" s="16">
        <v>10127</v>
      </c>
      <c r="H43" s="16">
        <v>10196</v>
      </c>
      <c r="I43" s="16">
        <v>10314</v>
      </c>
      <c r="J43" s="16">
        <v>10396</v>
      </c>
      <c r="K43" s="16">
        <v>10550</v>
      </c>
      <c r="L43" s="16">
        <v>10513</v>
      </c>
      <c r="M43" s="51">
        <v>10681</v>
      </c>
      <c r="N43" s="18">
        <f t="shared" si="1"/>
        <v>10212.5</v>
      </c>
    </row>
    <row r="44" spans="1:14" ht="12" customHeight="1">
      <c r="A44" s="10" t="str">
        <f>'Pregnant Women Participating'!A44</f>
        <v>Ohio</v>
      </c>
      <c r="B44" s="18">
        <v>13533</v>
      </c>
      <c r="C44" s="16">
        <v>13498</v>
      </c>
      <c r="D44" s="16">
        <v>13207</v>
      </c>
      <c r="E44" s="16">
        <v>13307</v>
      </c>
      <c r="F44" s="16">
        <v>13246</v>
      </c>
      <c r="G44" s="16">
        <v>13122</v>
      </c>
      <c r="H44" s="16">
        <v>13167</v>
      </c>
      <c r="I44" s="16">
        <v>13103</v>
      </c>
      <c r="J44" s="16">
        <v>13274</v>
      </c>
      <c r="K44" s="16">
        <v>13303</v>
      </c>
      <c r="L44" s="16">
        <v>13311</v>
      </c>
      <c r="M44" s="51">
        <v>13484</v>
      </c>
      <c r="N44" s="18">
        <f t="shared" si="1"/>
        <v>13296.25</v>
      </c>
    </row>
    <row r="45" spans="1:14" ht="12" customHeight="1">
      <c r="A45" s="10" t="str">
        <f>'Pregnant Women Participating'!A45</f>
        <v>Wisconsin</v>
      </c>
      <c r="B45" s="18">
        <v>6291</v>
      </c>
      <c r="C45" s="16">
        <v>6307</v>
      </c>
      <c r="D45" s="16">
        <v>6226</v>
      </c>
      <c r="E45" s="16">
        <v>6379</v>
      </c>
      <c r="F45" s="16">
        <v>6371</v>
      </c>
      <c r="G45" s="16">
        <v>6400</v>
      </c>
      <c r="H45" s="16">
        <v>6535</v>
      </c>
      <c r="I45" s="16">
        <v>6572</v>
      </c>
      <c r="J45" s="16">
        <v>6571</v>
      </c>
      <c r="K45" s="16">
        <v>6576</v>
      </c>
      <c r="L45" s="16">
        <v>6656</v>
      </c>
      <c r="M45" s="51">
        <v>6766</v>
      </c>
      <c r="N45" s="18">
        <f t="shared" si="1"/>
        <v>6470.833333333333</v>
      </c>
    </row>
    <row r="46" spans="1:14" s="23" customFormat="1" ht="24.75" customHeight="1">
      <c r="A46" s="19" t="str">
        <f>'Pregnant Women Participating'!A46</f>
        <v>Midwest Region</v>
      </c>
      <c r="B46" s="21">
        <v>65186</v>
      </c>
      <c r="C46" s="20">
        <v>65040</v>
      </c>
      <c r="D46" s="20">
        <v>64393</v>
      </c>
      <c r="E46" s="20">
        <v>65132</v>
      </c>
      <c r="F46" s="20">
        <v>64894</v>
      </c>
      <c r="G46" s="20">
        <v>65524</v>
      </c>
      <c r="H46" s="20">
        <v>65922</v>
      </c>
      <c r="I46" s="20">
        <v>66153</v>
      </c>
      <c r="J46" s="20">
        <v>66372</v>
      </c>
      <c r="K46" s="20">
        <v>66530</v>
      </c>
      <c r="L46" s="20">
        <v>66691</v>
      </c>
      <c r="M46" s="50">
        <v>67515</v>
      </c>
      <c r="N46" s="21">
        <f t="shared" si="1"/>
        <v>65779.33333333333</v>
      </c>
    </row>
    <row r="47" spans="1:14" ht="12" customHeight="1">
      <c r="A47" s="10" t="str">
        <f>'Pregnant Women Participating'!A47</f>
        <v>Arkansas</v>
      </c>
      <c r="B47" s="18">
        <v>3779</v>
      </c>
      <c r="C47" s="16">
        <v>3704</v>
      </c>
      <c r="D47" s="16">
        <v>3589</v>
      </c>
      <c r="E47" s="16">
        <v>3647</v>
      </c>
      <c r="F47" s="16">
        <v>3576</v>
      </c>
      <c r="G47" s="16">
        <v>3552</v>
      </c>
      <c r="H47" s="16">
        <v>3688</v>
      </c>
      <c r="I47" s="16">
        <v>3753</v>
      </c>
      <c r="J47" s="16">
        <v>3814</v>
      </c>
      <c r="K47" s="16">
        <v>3804</v>
      </c>
      <c r="L47" s="16">
        <v>3742</v>
      </c>
      <c r="M47" s="51">
        <v>3794</v>
      </c>
      <c r="N47" s="18">
        <f t="shared" si="1"/>
        <v>3703.5</v>
      </c>
    </row>
    <row r="48" spans="1:14" ht="12" customHeight="1">
      <c r="A48" s="10" t="str">
        <f>'Pregnant Women Participating'!A48</f>
        <v>Louisiana</v>
      </c>
      <c r="B48" s="18">
        <v>3879</v>
      </c>
      <c r="C48" s="16">
        <v>3927</v>
      </c>
      <c r="D48" s="16">
        <v>3970</v>
      </c>
      <c r="E48" s="16">
        <v>4052</v>
      </c>
      <c r="F48" s="16">
        <v>4158</v>
      </c>
      <c r="G48" s="16">
        <v>4173</v>
      </c>
      <c r="H48" s="16">
        <v>4261</v>
      </c>
      <c r="I48" s="16">
        <v>4242</v>
      </c>
      <c r="J48" s="16">
        <v>4232</v>
      </c>
      <c r="K48" s="16">
        <v>4295</v>
      </c>
      <c r="L48" s="16">
        <v>4290</v>
      </c>
      <c r="M48" s="51">
        <v>4309</v>
      </c>
      <c r="N48" s="18">
        <f t="shared" si="1"/>
        <v>4149</v>
      </c>
    </row>
    <row r="49" spans="1:14" ht="12" customHeight="1">
      <c r="A49" s="10" t="str">
        <f>'Pregnant Women Participating'!A49</f>
        <v>New Mexico</v>
      </c>
      <c r="B49" s="18">
        <v>3921</v>
      </c>
      <c r="C49" s="16">
        <v>3920</v>
      </c>
      <c r="D49" s="16">
        <v>3788</v>
      </c>
      <c r="E49" s="16">
        <v>3999</v>
      </c>
      <c r="F49" s="16">
        <v>3889</v>
      </c>
      <c r="G49" s="16">
        <v>3906</v>
      </c>
      <c r="H49" s="16">
        <v>3961</v>
      </c>
      <c r="I49" s="16">
        <v>3916</v>
      </c>
      <c r="J49" s="16">
        <v>3982</v>
      </c>
      <c r="K49" s="16">
        <v>3954</v>
      </c>
      <c r="L49" s="16">
        <v>3930</v>
      </c>
      <c r="M49" s="51">
        <v>4108</v>
      </c>
      <c r="N49" s="18">
        <f t="shared" si="1"/>
        <v>3939.5</v>
      </c>
    </row>
    <row r="50" spans="1:14" ht="12" customHeight="1">
      <c r="A50" s="10" t="str">
        <f>'Pregnant Women Participating'!A50</f>
        <v>Oklahoma</v>
      </c>
      <c r="B50" s="18">
        <v>4604</v>
      </c>
      <c r="C50" s="16">
        <v>4491</v>
      </c>
      <c r="D50" s="16">
        <v>4328</v>
      </c>
      <c r="E50" s="16">
        <v>4318</v>
      </c>
      <c r="F50" s="16">
        <v>4245</v>
      </c>
      <c r="G50" s="16">
        <v>4277</v>
      </c>
      <c r="H50" s="16">
        <v>4324</v>
      </c>
      <c r="I50" s="16">
        <v>4410</v>
      </c>
      <c r="J50" s="16">
        <v>4425</v>
      </c>
      <c r="K50" s="16">
        <v>4504</v>
      </c>
      <c r="L50" s="16">
        <v>4483</v>
      </c>
      <c r="M50" s="51">
        <v>4595</v>
      </c>
      <c r="N50" s="18">
        <f t="shared" si="1"/>
        <v>4417</v>
      </c>
    </row>
    <row r="51" spans="1:14" ht="12" customHeight="1">
      <c r="A51" s="10" t="str">
        <f>'Pregnant Women Participating'!A51</f>
        <v>Texas</v>
      </c>
      <c r="B51" s="18">
        <v>69381</v>
      </c>
      <c r="C51" s="16">
        <v>70167</v>
      </c>
      <c r="D51" s="16">
        <v>70230</v>
      </c>
      <c r="E51" s="16">
        <v>71206</v>
      </c>
      <c r="F51" s="16">
        <v>71588</v>
      </c>
      <c r="G51" s="16">
        <v>71395</v>
      </c>
      <c r="H51" s="16">
        <v>71250</v>
      </c>
      <c r="I51" s="16">
        <v>70795</v>
      </c>
      <c r="J51" s="16">
        <v>70726</v>
      </c>
      <c r="K51" s="16">
        <v>70160</v>
      </c>
      <c r="L51" s="16">
        <v>70523</v>
      </c>
      <c r="M51" s="51">
        <v>71543</v>
      </c>
      <c r="N51" s="18">
        <f t="shared" si="1"/>
        <v>70747</v>
      </c>
    </row>
    <row r="52" spans="1:14" ht="12" customHeight="1">
      <c r="A52" s="10" t="str">
        <f>'Pregnant Women Participating'!A52</f>
        <v>Acoma, Canoncito &amp; Laguna, NM</v>
      </c>
      <c r="B52" s="18">
        <v>52</v>
      </c>
      <c r="C52" s="16">
        <v>52</v>
      </c>
      <c r="D52" s="16">
        <v>51</v>
      </c>
      <c r="E52" s="16">
        <v>23</v>
      </c>
      <c r="F52" s="16">
        <v>47</v>
      </c>
      <c r="G52" s="16">
        <v>49</v>
      </c>
      <c r="H52" s="16">
        <v>48</v>
      </c>
      <c r="I52" s="16">
        <v>52</v>
      </c>
      <c r="J52" s="16">
        <v>49</v>
      </c>
      <c r="K52" s="16">
        <v>53</v>
      </c>
      <c r="L52" s="16">
        <v>45</v>
      </c>
      <c r="M52" s="51">
        <v>47</v>
      </c>
      <c r="N52" s="18">
        <f t="shared" si="1"/>
        <v>47.333333333333336</v>
      </c>
    </row>
    <row r="53" spans="1:14" ht="12" customHeight="1">
      <c r="A53" s="10" t="str">
        <f>'Pregnant Women Participating'!A53</f>
        <v>Eight Northern Pueblos, NM</v>
      </c>
      <c r="B53" s="18">
        <v>21</v>
      </c>
      <c r="C53" s="16">
        <v>19</v>
      </c>
      <c r="D53" s="16">
        <v>20</v>
      </c>
      <c r="E53" s="16">
        <v>13</v>
      </c>
      <c r="F53" s="16">
        <v>15</v>
      </c>
      <c r="G53" s="16">
        <v>21</v>
      </c>
      <c r="H53" s="16">
        <v>21</v>
      </c>
      <c r="I53" s="16">
        <v>19</v>
      </c>
      <c r="J53" s="16">
        <v>20</v>
      </c>
      <c r="K53" s="16">
        <v>22</v>
      </c>
      <c r="L53" s="16">
        <v>18</v>
      </c>
      <c r="M53" s="51">
        <v>18</v>
      </c>
      <c r="N53" s="18">
        <f t="shared" si="1"/>
        <v>18.916666666666668</v>
      </c>
    </row>
    <row r="54" spans="1:14" ht="12" customHeight="1">
      <c r="A54" s="10" t="str">
        <f>'Pregnant Women Participating'!A54</f>
        <v>Five Sandoval Pueblos, NM</v>
      </c>
      <c r="B54" s="18">
        <v>45</v>
      </c>
      <c r="C54" s="16">
        <v>40</v>
      </c>
      <c r="D54" s="16">
        <v>35</v>
      </c>
      <c r="E54" s="16">
        <v>33</v>
      </c>
      <c r="F54" s="16">
        <v>42</v>
      </c>
      <c r="G54" s="16">
        <v>42</v>
      </c>
      <c r="H54" s="16">
        <v>30</v>
      </c>
      <c r="I54" s="16">
        <v>33</v>
      </c>
      <c r="J54" s="16">
        <v>34</v>
      </c>
      <c r="K54" s="16">
        <v>32</v>
      </c>
      <c r="L54" s="16">
        <v>32</v>
      </c>
      <c r="M54" s="51">
        <v>32</v>
      </c>
      <c r="N54" s="18">
        <f t="shared" si="1"/>
        <v>35.833333333333336</v>
      </c>
    </row>
    <row r="55" spans="1:14" ht="12" customHeight="1">
      <c r="A55" s="10" t="str">
        <f>'Pregnant Women Participating'!A55</f>
        <v>Isleta Pueblo, NM</v>
      </c>
      <c r="B55" s="18">
        <v>62</v>
      </c>
      <c r="C55" s="16">
        <v>67</v>
      </c>
      <c r="D55" s="16">
        <v>62</v>
      </c>
      <c r="E55" s="16">
        <v>74</v>
      </c>
      <c r="F55" s="16">
        <v>72</v>
      </c>
      <c r="G55" s="16">
        <v>75</v>
      </c>
      <c r="H55" s="16">
        <v>77</v>
      </c>
      <c r="I55" s="16">
        <v>73</v>
      </c>
      <c r="J55" s="16">
        <v>77</v>
      </c>
      <c r="K55" s="16">
        <v>83</v>
      </c>
      <c r="L55" s="16">
        <v>77</v>
      </c>
      <c r="M55" s="51">
        <v>78</v>
      </c>
      <c r="N55" s="18">
        <f t="shared" si="1"/>
        <v>73.08333333333333</v>
      </c>
    </row>
    <row r="56" spans="1:14" ht="12" customHeight="1">
      <c r="A56" s="10" t="str">
        <f>'Pregnant Women Participating'!A56</f>
        <v>San Felipe Pueblo, NM</v>
      </c>
      <c r="B56" s="18">
        <v>21</v>
      </c>
      <c r="C56" s="16">
        <v>20</v>
      </c>
      <c r="D56" s="16">
        <v>18</v>
      </c>
      <c r="E56" s="16">
        <v>21</v>
      </c>
      <c r="F56" s="16">
        <v>25</v>
      </c>
      <c r="G56" s="16">
        <v>26</v>
      </c>
      <c r="H56" s="16">
        <v>21</v>
      </c>
      <c r="I56" s="16">
        <v>20</v>
      </c>
      <c r="J56" s="16">
        <v>16</v>
      </c>
      <c r="K56" s="16">
        <v>20</v>
      </c>
      <c r="L56" s="16">
        <v>22</v>
      </c>
      <c r="M56" s="51">
        <v>19</v>
      </c>
      <c r="N56" s="18">
        <f t="shared" si="1"/>
        <v>20.75</v>
      </c>
    </row>
    <row r="57" spans="1:14" ht="12" customHeight="1">
      <c r="A57" s="10" t="str">
        <f>'Pregnant Women Participating'!A57</f>
        <v>Santo Domingo Tribe, NM</v>
      </c>
      <c r="B57" s="18">
        <v>13</v>
      </c>
      <c r="C57" s="16">
        <v>13</v>
      </c>
      <c r="D57" s="16">
        <v>14</v>
      </c>
      <c r="E57" s="16">
        <v>20</v>
      </c>
      <c r="F57" s="16">
        <v>21</v>
      </c>
      <c r="G57" s="16">
        <v>24</v>
      </c>
      <c r="H57" s="16">
        <v>23</v>
      </c>
      <c r="I57" s="16">
        <v>22</v>
      </c>
      <c r="J57" s="16">
        <v>20</v>
      </c>
      <c r="K57" s="16">
        <v>18</v>
      </c>
      <c r="L57" s="16">
        <v>21</v>
      </c>
      <c r="M57" s="51">
        <v>18</v>
      </c>
      <c r="N57" s="18">
        <f t="shared" si="1"/>
        <v>18.916666666666668</v>
      </c>
    </row>
    <row r="58" spans="1:14" ht="12" customHeight="1">
      <c r="A58" s="10" t="str">
        <f>'Pregnant Women Participating'!A58</f>
        <v>Zuni Pueblo, NM</v>
      </c>
      <c r="B58" s="18">
        <v>74</v>
      </c>
      <c r="C58" s="16">
        <v>70</v>
      </c>
      <c r="D58" s="16">
        <v>74</v>
      </c>
      <c r="E58" s="16">
        <v>65</v>
      </c>
      <c r="F58" s="16">
        <v>72</v>
      </c>
      <c r="G58" s="16">
        <v>65</v>
      </c>
      <c r="H58" s="16">
        <v>63</v>
      </c>
      <c r="I58" s="16">
        <v>57</v>
      </c>
      <c r="J58" s="16">
        <v>60</v>
      </c>
      <c r="K58" s="16">
        <v>63</v>
      </c>
      <c r="L58" s="16">
        <v>72</v>
      </c>
      <c r="M58" s="51">
        <v>70</v>
      </c>
      <c r="N58" s="18">
        <f t="shared" si="1"/>
        <v>67.08333333333333</v>
      </c>
    </row>
    <row r="59" spans="1:14" ht="12" customHeight="1">
      <c r="A59" s="10" t="str">
        <f>'Pregnant Women Participating'!A59</f>
        <v>Cherokee Nation, OK</v>
      </c>
      <c r="B59" s="18">
        <v>167</v>
      </c>
      <c r="C59" s="16">
        <v>160</v>
      </c>
      <c r="D59" s="16">
        <v>161</v>
      </c>
      <c r="E59" s="16">
        <v>158</v>
      </c>
      <c r="F59" s="16">
        <v>169</v>
      </c>
      <c r="G59" s="16">
        <v>172</v>
      </c>
      <c r="H59" s="16">
        <v>164</v>
      </c>
      <c r="I59" s="16">
        <v>157</v>
      </c>
      <c r="J59" s="16">
        <v>156</v>
      </c>
      <c r="K59" s="16">
        <v>163</v>
      </c>
      <c r="L59" s="16">
        <v>182</v>
      </c>
      <c r="M59" s="51">
        <v>177</v>
      </c>
      <c r="N59" s="18">
        <f t="shared" si="1"/>
        <v>165.5</v>
      </c>
    </row>
    <row r="60" spans="1:14" ht="12" customHeight="1">
      <c r="A60" s="10" t="str">
        <f>'Pregnant Women Participating'!A60</f>
        <v>Chickasaw Nation, OK</v>
      </c>
      <c r="B60" s="18">
        <v>128</v>
      </c>
      <c r="C60" s="16">
        <v>132</v>
      </c>
      <c r="D60" s="16">
        <v>130</v>
      </c>
      <c r="E60" s="16">
        <v>127</v>
      </c>
      <c r="F60" s="16">
        <v>131</v>
      </c>
      <c r="G60" s="16">
        <v>131</v>
      </c>
      <c r="H60" s="16">
        <v>135</v>
      </c>
      <c r="I60" s="16">
        <v>131</v>
      </c>
      <c r="J60" s="16">
        <v>137</v>
      </c>
      <c r="K60" s="16">
        <v>149</v>
      </c>
      <c r="L60" s="16">
        <v>155</v>
      </c>
      <c r="M60" s="51">
        <v>158</v>
      </c>
      <c r="N60" s="18">
        <f t="shared" si="1"/>
        <v>137</v>
      </c>
    </row>
    <row r="61" spans="1:14" ht="12" customHeight="1">
      <c r="A61" s="10" t="str">
        <f>'Pregnant Women Participating'!A61</f>
        <v>Choctaw Nation, OK</v>
      </c>
      <c r="B61" s="18">
        <v>119</v>
      </c>
      <c r="C61" s="16">
        <v>114</v>
      </c>
      <c r="D61" s="16">
        <v>129</v>
      </c>
      <c r="E61" s="16">
        <v>126</v>
      </c>
      <c r="F61" s="16">
        <v>120</v>
      </c>
      <c r="G61" s="16">
        <v>122</v>
      </c>
      <c r="H61" s="16">
        <v>132</v>
      </c>
      <c r="I61" s="16">
        <v>130</v>
      </c>
      <c r="J61" s="16">
        <v>132</v>
      </c>
      <c r="K61" s="16">
        <v>138</v>
      </c>
      <c r="L61" s="16">
        <v>138</v>
      </c>
      <c r="M61" s="51">
        <v>133</v>
      </c>
      <c r="N61" s="18">
        <f t="shared" si="1"/>
        <v>127.75</v>
      </c>
    </row>
    <row r="62" spans="1:14" ht="12" customHeight="1">
      <c r="A62" s="10" t="str">
        <f>'Pregnant Women Participating'!A62</f>
        <v>Citizen Potawatomi Nation, OK</v>
      </c>
      <c r="B62" s="18">
        <v>50</v>
      </c>
      <c r="C62" s="16">
        <v>43</v>
      </c>
      <c r="D62" s="16">
        <v>46</v>
      </c>
      <c r="E62" s="16">
        <v>57</v>
      </c>
      <c r="F62" s="16">
        <v>62</v>
      </c>
      <c r="G62" s="16">
        <v>61</v>
      </c>
      <c r="H62" s="16">
        <v>55</v>
      </c>
      <c r="I62" s="16">
        <v>48</v>
      </c>
      <c r="J62" s="16">
        <v>50</v>
      </c>
      <c r="K62" s="16">
        <v>50</v>
      </c>
      <c r="L62" s="16">
        <v>51</v>
      </c>
      <c r="M62" s="51">
        <v>44</v>
      </c>
      <c r="N62" s="18">
        <f t="shared" si="1"/>
        <v>51.416666666666664</v>
      </c>
    </row>
    <row r="63" spans="1:14" ht="12" customHeight="1">
      <c r="A63" s="10" t="str">
        <f>'Pregnant Women Participating'!A63</f>
        <v>Inter-Tribal Council, OK</v>
      </c>
      <c r="B63" s="18">
        <v>18</v>
      </c>
      <c r="C63" s="16">
        <v>18</v>
      </c>
      <c r="D63" s="16">
        <v>11</v>
      </c>
      <c r="E63" s="16">
        <v>12</v>
      </c>
      <c r="F63" s="16">
        <v>17</v>
      </c>
      <c r="G63" s="16">
        <v>13</v>
      </c>
      <c r="H63" s="16">
        <v>19</v>
      </c>
      <c r="I63" s="16">
        <v>26</v>
      </c>
      <c r="J63" s="16">
        <v>26</v>
      </c>
      <c r="K63" s="16">
        <v>28</v>
      </c>
      <c r="L63" s="16">
        <v>25</v>
      </c>
      <c r="M63" s="51">
        <v>32</v>
      </c>
      <c r="N63" s="18">
        <f t="shared" si="1"/>
        <v>20.416666666666668</v>
      </c>
    </row>
    <row r="64" spans="1:14" ht="12" customHeight="1">
      <c r="A64" s="10" t="str">
        <f>'Pregnant Women Participating'!A64</f>
        <v>Muscogee Creek Nation, OK</v>
      </c>
      <c r="B64" s="18">
        <v>124</v>
      </c>
      <c r="C64" s="16">
        <v>111</v>
      </c>
      <c r="D64" s="16">
        <v>110</v>
      </c>
      <c r="E64" s="16">
        <v>118</v>
      </c>
      <c r="F64" s="16">
        <v>119</v>
      </c>
      <c r="G64" s="16">
        <v>124</v>
      </c>
      <c r="H64" s="16">
        <v>109</v>
      </c>
      <c r="I64" s="16">
        <v>108</v>
      </c>
      <c r="J64" s="16">
        <v>102</v>
      </c>
      <c r="K64" s="16">
        <v>104</v>
      </c>
      <c r="L64" s="16">
        <v>96</v>
      </c>
      <c r="M64" s="51">
        <v>110</v>
      </c>
      <c r="N64" s="18">
        <f t="shared" si="1"/>
        <v>111.25</v>
      </c>
    </row>
    <row r="65" spans="1:14" ht="12" customHeight="1">
      <c r="A65" s="10" t="str">
        <f>'Pregnant Women Participating'!A65</f>
        <v>Osage Tribal Council, OK</v>
      </c>
      <c r="B65" s="18">
        <v>191</v>
      </c>
      <c r="C65" s="16">
        <v>200</v>
      </c>
      <c r="D65" s="16">
        <v>188</v>
      </c>
      <c r="E65" s="16">
        <v>194</v>
      </c>
      <c r="F65" s="16">
        <v>196</v>
      </c>
      <c r="G65" s="16">
        <v>209</v>
      </c>
      <c r="H65" s="16">
        <v>198</v>
      </c>
      <c r="I65" s="16">
        <v>174</v>
      </c>
      <c r="J65" s="16">
        <v>186</v>
      </c>
      <c r="K65" s="16">
        <v>191</v>
      </c>
      <c r="L65" s="16">
        <v>179</v>
      </c>
      <c r="M65" s="51">
        <v>200</v>
      </c>
      <c r="N65" s="18">
        <f t="shared" si="1"/>
        <v>192.16666666666666</v>
      </c>
    </row>
    <row r="66" spans="1:14" ht="12" customHeight="1">
      <c r="A66" s="10" t="str">
        <f>'Pregnant Women Participating'!A66</f>
        <v>Otoe-Missouria Tribe, OK</v>
      </c>
      <c r="B66" s="18">
        <v>20</v>
      </c>
      <c r="C66" s="16">
        <v>29</v>
      </c>
      <c r="D66" s="16">
        <v>33</v>
      </c>
      <c r="E66" s="16">
        <v>31</v>
      </c>
      <c r="F66" s="16">
        <v>21</v>
      </c>
      <c r="G66" s="16">
        <v>24</v>
      </c>
      <c r="H66" s="16">
        <v>26</v>
      </c>
      <c r="I66" s="16">
        <v>26</v>
      </c>
      <c r="J66" s="16">
        <v>17</v>
      </c>
      <c r="K66" s="16">
        <v>17</v>
      </c>
      <c r="L66" s="16">
        <v>22</v>
      </c>
      <c r="M66" s="51">
        <v>20</v>
      </c>
      <c r="N66" s="18">
        <f t="shared" si="1"/>
        <v>23.833333333333332</v>
      </c>
    </row>
    <row r="67" spans="1:14" ht="12" customHeight="1">
      <c r="A67" s="10" t="str">
        <f>'Pregnant Women Participating'!A67</f>
        <v>Wichita, Caddo &amp; Delaware (WCD), OK</v>
      </c>
      <c r="B67" s="18">
        <v>174</v>
      </c>
      <c r="C67" s="16">
        <v>152</v>
      </c>
      <c r="D67" s="16">
        <v>134</v>
      </c>
      <c r="E67" s="16">
        <v>126</v>
      </c>
      <c r="F67" s="16">
        <v>113</v>
      </c>
      <c r="G67" s="16">
        <v>110</v>
      </c>
      <c r="H67" s="16">
        <v>128</v>
      </c>
      <c r="I67" s="16">
        <v>123</v>
      </c>
      <c r="J67" s="16">
        <v>117</v>
      </c>
      <c r="K67" s="16">
        <v>123</v>
      </c>
      <c r="L67" s="16">
        <v>122</v>
      </c>
      <c r="M67" s="51">
        <v>128</v>
      </c>
      <c r="N67" s="18">
        <f t="shared" si="1"/>
        <v>129.16666666666666</v>
      </c>
    </row>
    <row r="68" spans="1:14" s="23" customFormat="1" ht="24.75" customHeight="1">
      <c r="A68" s="19" t="str">
        <f>'Pregnant Women Participating'!A68</f>
        <v>Southwest Region</v>
      </c>
      <c r="B68" s="21">
        <v>86843</v>
      </c>
      <c r="C68" s="20">
        <v>87449</v>
      </c>
      <c r="D68" s="20">
        <v>87121</v>
      </c>
      <c r="E68" s="20">
        <v>88420</v>
      </c>
      <c r="F68" s="20">
        <v>88698</v>
      </c>
      <c r="G68" s="20">
        <v>88571</v>
      </c>
      <c r="H68" s="20">
        <v>88733</v>
      </c>
      <c r="I68" s="20">
        <v>88315</v>
      </c>
      <c r="J68" s="20">
        <v>88378</v>
      </c>
      <c r="K68" s="20">
        <v>87971</v>
      </c>
      <c r="L68" s="20">
        <v>88225</v>
      </c>
      <c r="M68" s="50">
        <v>89633</v>
      </c>
      <c r="N68" s="21">
        <f t="shared" si="1"/>
        <v>88196.41666666667</v>
      </c>
    </row>
    <row r="69" spans="1:14" ht="12" customHeight="1">
      <c r="A69" s="10" t="str">
        <f>'Pregnant Women Participating'!A69</f>
        <v>Colorado</v>
      </c>
      <c r="B69" s="18">
        <v>6722</v>
      </c>
      <c r="C69" s="16">
        <v>6583</v>
      </c>
      <c r="D69" s="16">
        <v>6572</v>
      </c>
      <c r="E69" s="16">
        <v>6740</v>
      </c>
      <c r="F69" s="16">
        <v>6702</v>
      </c>
      <c r="G69" s="16">
        <v>6779</v>
      </c>
      <c r="H69" s="16">
        <v>6837</v>
      </c>
      <c r="I69" s="16">
        <v>6851</v>
      </c>
      <c r="J69" s="16">
        <v>6904</v>
      </c>
      <c r="K69" s="16">
        <v>7088</v>
      </c>
      <c r="L69" s="16">
        <v>7065</v>
      </c>
      <c r="M69" s="51">
        <v>7149</v>
      </c>
      <c r="N69" s="18">
        <f t="shared" si="1"/>
        <v>6832.666666666667</v>
      </c>
    </row>
    <row r="70" spans="1:14" ht="12" customHeight="1">
      <c r="A70" s="10" t="str">
        <f>'Pregnant Women Participating'!A70</f>
        <v>Iowa</v>
      </c>
      <c r="B70" s="18">
        <v>3777</v>
      </c>
      <c r="C70" s="16">
        <v>3681</v>
      </c>
      <c r="D70" s="16">
        <v>3629</v>
      </c>
      <c r="E70" s="16">
        <v>3627</v>
      </c>
      <c r="F70" s="16">
        <v>3589</v>
      </c>
      <c r="G70" s="16">
        <v>3665</v>
      </c>
      <c r="H70" s="16">
        <v>3645</v>
      </c>
      <c r="I70" s="16">
        <v>3552</v>
      </c>
      <c r="J70" s="16">
        <v>3557</v>
      </c>
      <c r="K70" s="16">
        <v>3591</v>
      </c>
      <c r="L70" s="16">
        <v>3689</v>
      </c>
      <c r="M70" s="51">
        <v>3674</v>
      </c>
      <c r="N70" s="18">
        <f aca="true" t="shared" si="2" ref="N70:N101">IF(SUM(B70:M70)&gt;0,AVERAGE(B70:M70)," ")</f>
        <v>3639.6666666666665</v>
      </c>
    </row>
    <row r="71" spans="1:14" ht="12" customHeight="1">
      <c r="A71" s="10" t="str">
        <f>'Pregnant Women Participating'!A71</f>
        <v>Kansas</v>
      </c>
      <c r="B71" s="18">
        <v>3616</v>
      </c>
      <c r="C71" s="16">
        <v>3694</v>
      </c>
      <c r="D71" s="16">
        <v>3567</v>
      </c>
      <c r="E71" s="16">
        <v>3614</v>
      </c>
      <c r="F71" s="16">
        <v>3534</v>
      </c>
      <c r="G71" s="16">
        <v>3535</v>
      </c>
      <c r="H71" s="16">
        <v>3503</v>
      </c>
      <c r="I71" s="16">
        <v>3465</v>
      </c>
      <c r="J71" s="16">
        <v>3460</v>
      </c>
      <c r="K71" s="16">
        <v>3539</v>
      </c>
      <c r="L71" s="16">
        <v>3542</v>
      </c>
      <c r="M71" s="51">
        <v>3623</v>
      </c>
      <c r="N71" s="18">
        <f t="shared" si="2"/>
        <v>3557.6666666666665</v>
      </c>
    </row>
    <row r="72" spans="1:14" ht="12" customHeight="1">
      <c r="A72" s="10" t="str">
        <f>'Pregnant Women Participating'!A72</f>
        <v>Missouri</v>
      </c>
      <c r="B72" s="18">
        <v>6298</v>
      </c>
      <c r="C72" s="16">
        <v>6148</v>
      </c>
      <c r="D72" s="16">
        <v>5836</v>
      </c>
      <c r="E72" s="16">
        <v>5980</v>
      </c>
      <c r="F72" s="16">
        <v>5887</v>
      </c>
      <c r="G72" s="16">
        <v>5907</v>
      </c>
      <c r="H72" s="16">
        <v>6036</v>
      </c>
      <c r="I72" s="16">
        <v>6057</v>
      </c>
      <c r="J72" s="16">
        <v>6048</v>
      </c>
      <c r="K72" s="16">
        <v>6140</v>
      </c>
      <c r="L72" s="16">
        <v>16040</v>
      </c>
      <c r="M72" s="51">
        <v>6407</v>
      </c>
      <c r="N72" s="18">
        <f t="shared" si="2"/>
        <v>6898.666666666667</v>
      </c>
    </row>
    <row r="73" spans="1:14" ht="12" customHeight="1">
      <c r="A73" s="10" t="str">
        <f>'Pregnant Women Participating'!A73</f>
        <v>Montana</v>
      </c>
      <c r="B73" s="18">
        <v>1475</v>
      </c>
      <c r="C73" s="16">
        <v>1489</v>
      </c>
      <c r="D73" s="16">
        <v>1431</v>
      </c>
      <c r="E73" s="16">
        <v>1498</v>
      </c>
      <c r="F73" s="16">
        <v>1447</v>
      </c>
      <c r="G73" s="16">
        <v>1520</v>
      </c>
      <c r="H73" s="16">
        <v>1533</v>
      </c>
      <c r="I73" s="16">
        <v>1513</v>
      </c>
      <c r="J73" s="16">
        <v>1499</v>
      </c>
      <c r="K73" s="16">
        <v>1514</v>
      </c>
      <c r="L73" s="16">
        <v>1443</v>
      </c>
      <c r="M73" s="51">
        <v>1388</v>
      </c>
      <c r="N73" s="18">
        <f t="shared" si="2"/>
        <v>1479.1666666666667</v>
      </c>
    </row>
    <row r="74" spans="1:14" ht="12" customHeight="1">
      <c r="A74" s="10" t="str">
        <f>'Pregnant Women Participating'!A74</f>
        <v>Nebraska</v>
      </c>
      <c r="B74" s="18">
        <v>2875</v>
      </c>
      <c r="C74" s="16">
        <v>2827</v>
      </c>
      <c r="D74" s="16">
        <v>3128</v>
      </c>
      <c r="E74" s="16">
        <v>3239</v>
      </c>
      <c r="F74" s="16">
        <v>3123</v>
      </c>
      <c r="G74" s="16">
        <v>2725</v>
      </c>
      <c r="H74" s="16">
        <v>2705</v>
      </c>
      <c r="I74" s="16">
        <v>2651</v>
      </c>
      <c r="J74" s="16">
        <v>2699</v>
      </c>
      <c r="K74" s="16">
        <v>2744</v>
      </c>
      <c r="L74" s="16">
        <v>2707</v>
      </c>
      <c r="M74" s="51">
        <v>3352</v>
      </c>
      <c r="N74" s="18">
        <f t="shared" si="2"/>
        <v>2897.9166666666665</v>
      </c>
    </row>
    <row r="75" spans="1:14" ht="12" customHeight="1">
      <c r="A75" s="10" t="str">
        <f>'Pregnant Women Participating'!A75</f>
        <v>North Dakota</v>
      </c>
      <c r="B75" s="18">
        <v>650</v>
      </c>
      <c r="C75" s="16">
        <v>625</v>
      </c>
      <c r="D75" s="16">
        <v>634</v>
      </c>
      <c r="E75" s="16">
        <v>653</v>
      </c>
      <c r="F75" s="16">
        <v>648</v>
      </c>
      <c r="G75" s="16">
        <v>621</v>
      </c>
      <c r="H75" s="16">
        <v>640</v>
      </c>
      <c r="I75" s="16">
        <v>606</v>
      </c>
      <c r="J75" s="16">
        <v>636</v>
      </c>
      <c r="K75" s="16">
        <v>665</v>
      </c>
      <c r="L75" s="16">
        <v>673</v>
      </c>
      <c r="M75" s="51">
        <v>686</v>
      </c>
      <c r="N75" s="18">
        <f t="shared" si="2"/>
        <v>644.75</v>
      </c>
    </row>
    <row r="76" spans="1:14" ht="12" customHeight="1">
      <c r="A76" s="10" t="str">
        <f>'Pregnant Women Participating'!A76</f>
        <v>South Dakota</v>
      </c>
      <c r="B76" s="18">
        <v>1036</v>
      </c>
      <c r="C76" s="16">
        <v>1063</v>
      </c>
      <c r="D76" s="16">
        <v>994</v>
      </c>
      <c r="E76" s="16">
        <v>1047</v>
      </c>
      <c r="F76" s="16">
        <v>1042</v>
      </c>
      <c r="G76" s="16">
        <v>1033</v>
      </c>
      <c r="H76" s="16">
        <v>1010</v>
      </c>
      <c r="I76" s="16">
        <v>996</v>
      </c>
      <c r="J76" s="16">
        <v>979</v>
      </c>
      <c r="K76" s="16">
        <v>997</v>
      </c>
      <c r="L76" s="16">
        <v>1019</v>
      </c>
      <c r="M76" s="51">
        <v>1040</v>
      </c>
      <c r="N76" s="18">
        <f t="shared" si="2"/>
        <v>1021.3333333333334</v>
      </c>
    </row>
    <row r="77" spans="1:14" ht="12" customHeight="1">
      <c r="A77" s="10" t="str">
        <f>'Pregnant Women Participating'!A77</f>
        <v>Utah</v>
      </c>
      <c r="B77" s="18">
        <v>6811</v>
      </c>
      <c r="C77" s="16">
        <v>6855</v>
      </c>
      <c r="D77" s="16">
        <v>6759</v>
      </c>
      <c r="E77" s="16">
        <v>6744</v>
      </c>
      <c r="F77" s="16">
        <v>6823</v>
      </c>
      <c r="G77" s="16">
        <v>6853</v>
      </c>
      <c r="H77" s="16">
        <v>6967</v>
      </c>
      <c r="I77" s="16">
        <v>7009</v>
      </c>
      <c r="J77" s="16">
        <v>6958</v>
      </c>
      <c r="K77" s="16">
        <v>7058</v>
      </c>
      <c r="L77" s="16">
        <v>7075</v>
      </c>
      <c r="M77" s="51">
        <v>7127</v>
      </c>
      <c r="N77" s="18">
        <f t="shared" si="2"/>
        <v>6919.916666666667</v>
      </c>
    </row>
    <row r="78" spans="1:14" ht="12" customHeight="1">
      <c r="A78" s="10" t="str">
        <f>'Pregnant Women Participating'!A78</f>
        <v>Wyoming</v>
      </c>
      <c r="B78" s="18">
        <v>797</v>
      </c>
      <c r="C78" s="16">
        <v>792</v>
      </c>
      <c r="D78" s="16">
        <v>812</v>
      </c>
      <c r="E78" s="16">
        <v>826</v>
      </c>
      <c r="F78" s="16">
        <v>844</v>
      </c>
      <c r="G78" s="16">
        <v>851</v>
      </c>
      <c r="H78" s="16">
        <v>853</v>
      </c>
      <c r="I78" s="16">
        <v>781</v>
      </c>
      <c r="J78" s="16">
        <v>804</v>
      </c>
      <c r="K78" s="16">
        <v>977</v>
      </c>
      <c r="L78" s="16">
        <v>733</v>
      </c>
      <c r="M78" s="51">
        <v>807</v>
      </c>
      <c r="N78" s="18">
        <f t="shared" si="2"/>
        <v>823.0833333333334</v>
      </c>
    </row>
    <row r="79" spans="1:14" ht="12" customHeight="1">
      <c r="A79" s="10" t="str">
        <f>'Pregnant Women Participating'!A79</f>
        <v>Ute Mountain Ute Tribe, CO</v>
      </c>
      <c r="B79" s="18">
        <v>11</v>
      </c>
      <c r="C79" s="16">
        <v>9</v>
      </c>
      <c r="D79" s="16">
        <v>9</v>
      </c>
      <c r="E79" s="16">
        <v>7</v>
      </c>
      <c r="F79" s="16">
        <v>9</v>
      </c>
      <c r="G79" s="16">
        <v>11</v>
      </c>
      <c r="H79" s="16">
        <v>16</v>
      </c>
      <c r="I79" s="16">
        <v>14</v>
      </c>
      <c r="J79" s="16">
        <v>19</v>
      </c>
      <c r="K79" s="16">
        <v>20</v>
      </c>
      <c r="L79" s="16">
        <v>20</v>
      </c>
      <c r="M79" s="51">
        <v>19</v>
      </c>
      <c r="N79" s="18">
        <f t="shared" si="2"/>
        <v>13.666666666666666</v>
      </c>
    </row>
    <row r="80" spans="1:14" ht="12" customHeight="1">
      <c r="A80" s="10" t="str">
        <f>'Pregnant Women Participating'!A80</f>
        <v>Omaha Sioux, NE</v>
      </c>
      <c r="B80" s="18">
        <v>3</v>
      </c>
      <c r="C80" s="16">
        <v>6</v>
      </c>
      <c r="D80" s="16">
        <v>6</v>
      </c>
      <c r="E80" s="16">
        <v>6</v>
      </c>
      <c r="F80" s="16">
        <v>7</v>
      </c>
      <c r="G80" s="16">
        <v>6</v>
      </c>
      <c r="H80" s="16">
        <v>6</v>
      </c>
      <c r="I80" s="16">
        <v>3</v>
      </c>
      <c r="J80" s="16">
        <v>3</v>
      </c>
      <c r="K80" s="16">
        <v>1</v>
      </c>
      <c r="L80" s="16">
        <v>2</v>
      </c>
      <c r="M80" s="51">
        <v>3</v>
      </c>
      <c r="N80" s="18">
        <f t="shared" si="2"/>
        <v>4.333333333333333</v>
      </c>
    </row>
    <row r="81" spans="1:14" ht="12" customHeight="1">
      <c r="A81" s="10" t="str">
        <f>'Pregnant Women Participating'!A81</f>
        <v>Santee Sioux, NE</v>
      </c>
      <c r="B81" s="18">
        <v>0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51">
        <v>0</v>
      </c>
      <c r="N81" s="18" t="str">
        <f t="shared" si="2"/>
        <v> </v>
      </c>
    </row>
    <row r="82" spans="1:14" ht="12" customHeight="1">
      <c r="A82" s="10" t="str">
        <f>'Pregnant Women Participating'!A82</f>
        <v>Winnebago Tribe, NE</v>
      </c>
      <c r="B82" s="18">
        <v>3</v>
      </c>
      <c r="C82" s="16">
        <v>2</v>
      </c>
      <c r="D82" s="16">
        <v>1</v>
      </c>
      <c r="E82" s="16">
        <v>3</v>
      </c>
      <c r="F82" s="16">
        <v>4</v>
      </c>
      <c r="G82" s="16">
        <v>2</v>
      </c>
      <c r="H82" s="16">
        <v>3</v>
      </c>
      <c r="I82" s="16">
        <v>3</v>
      </c>
      <c r="J82" s="16">
        <v>3</v>
      </c>
      <c r="K82" s="16">
        <v>4</v>
      </c>
      <c r="L82" s="16">
        <v>7</v>
      </c>
      <c r="M82" s="51">
        <v>6</v>
      </c>
      <c r="N82" s="18">
        <f t="shared" si="2"/>
        <v>3.4166666666666665</v>
      </c>
    </row>
    <row r="83" spans="1:14" ht="12" customHeight="1">
      <c r="A83" s="10" t="str">
        <f>'Pregnant Women Participating'!A83</f>
        <v>Standing Rock Sioux Tribe, ND</v>
      </c>
      <c r="B83" s="18">
        <v>12</v>
      </c>
      <c r="C83" s="16">
        <v>10</v>
      </c>
      <c r="D83" s="16">
        <v>12</v>
      </c>
      <c r="E83" s="16">
        <v>19</v>
      </c>
      <c r="F83" s="16">
        <v>25</v>
      </c>
      <c r="G83" s="16">
        <v>25</v>
      </c>
      <c r="H83" s="16">
        <v>24</v>
      </c>
      <c r="I83" s="16">
        <v>20</v>
      </c>
      <c r="J83" s="16">
        <v>15</v>
      </c>
      <c r="K83" s="16">
        <v>12</v>
      </c>
      <c r="L83" s="16">
        <v>6</v>
      </c>
      <c r="M83" s="51">
        <v>11</v>
      </c>
      <c r="N83" s="18">
        <f t="shared" si="2"/>
        <v>15.916666666666666</v>
      </c>
    </row>
    <row r="84" spans="1:14" ht="12" customHeight="1">
      <c r="A84" s="10" t="str">
        <f>'Pregnant Women Participating'!A84</f>
        <v>Three Affiliated Tribes, ND</v>
      </c>
      <c r="B84" s="18">
        <v>13</v>
      </c>
      <c r="C84" s="16">
        <v>11</v>
      </c>
      <c r="D84" s="16">
        <v>11</v>
      </c>
      <c r="E84" s="16">
        <v>10</v>
      </c>
      <c r="F84" s="16">
        <v>9</v>
      </c>
      <c r="G84" s="16">
        <v>5</v>
      </c>
      <c r="H84" s="16">
        <v>3</v>
      </c>
      <c r="I84" s="16">
        <v>2</v>
      </c>
      <c r="J84" s="16">
        <v>4</v>
      </c>
      <c r="K84" s="16">
        <v>5</v>
      </c>
      <c r="L84" s="16">
        <v>6</v>
      </c>
      <c r="M84" s="51">
        <v>9</v>
      </c>
      <c r="N84" s="18">
        <f t="shared" si="2"/>
        <v>7.333333333333333</v>
      </c>
    </row>
    <row r="85" spans="1:14" ht="12" customHeight="1">
      <c r="A85" s="10" t="str">
        <f>'Pregnant Women Participating'!A85</f>
        <v>Cheyenne River Sioux, SD</v>
      </c>
      <c r="B85" s="18">
        <v>17</v>
      </c>
      <c r="C85" s="16">
        <v>17</v>
      </c>
      <c r="D85" s="16">
        <v>17</v>
      </c>
      <c r="E85" s="16">
        <v>20</v>
      </c>
      <c r="F85" s="16">
        <v>23</v>
      </c>
      <c r="G85" s="16">
        <v>23</v>
      </c>
      <c r="H85" s="16">
        <v>22</v>
      </c>
      <c r="I85" s="16">
        <v>22</v>
      </c>
      <c r="J85" s="16">
        <v>20</v>
      </c>
      <c r="K85" s="16">
        <v>22</v>
      </c>
      <c r="L85" s="16">
        <v>20</v>
      </c>
      <c r="M85" s="51">
        <v>21</v>
      </c>
      <c r="N85" s="18">
        <f t="shared" si="2"/>
        <v>20.333333333333332</v>
      </c>
    </row>
    <row r="86" spans="1:14" ht="12" customHeight="1">
      <c r="A86" s="10" t="str">
        <f>'Pregnant Women Participating'!A86</f>
        <v>Rosebud Sioux, SD</v>
      </c>
      <c r="B86" s="18">
        <v>98</v>
      </c>
      <c r="C86" s="16">
        <v>98</v>
      </c>
      <c r="D86" s="16">
        <v>94</v>
      </c>
      <c r="E86" s="16">
        <v>84</v>
      </c>
      <c r="F86" s="16">
        <v>76</v>
      </c>
      <c r="G86" s="16">
        <v>76</v>
      </c>
      <c r="H86" s="16">
        <v>91</v>
      </c>
      <c r="I86" s="16">
        <v>93</v>
      </c>
      <c r="J86" s="16">
        <v>86</v>
      </c>
      <c r="K86" s="16">
        <v>82</v>
      </c>
      <c r="L86" s="16">
        <v>91</v>
      </c>
      <c r="M86" s="51">
        <v>90</v>
      </c>
      <c r="N86" s="18">
        <f t="shared" si="2"/>
        <v>88.25</v>
      </c>
    </row>
    <row r="87" spans="1:14" ht="12" customHeight="1">
      <c r="A87" s="10" t="str">
        <f>'Pregnant Women Participating'!A87</f>
        <v>Northern Arapahoe, WY</v>
      </c>
      <c r="B87" s="18">
        <v>35</v>
      </c>
      <c r="C87" s="16">
        <v>34</v>
      </c>
      <c r="D87" s="16">
        <v>38</v>
      </c>
      <c r="E87" s="16">
        <v>21</v>
      </c>
      <c r="F87" s="16">
        <v>30</v>
      </c>
      <c r="G87" s="16">
        <v>28</v>
      </c>
      <c r="H87" s="16">
        <v>28</v>
      </c>
      <c r="I87" s="16">
        <v>25</v>
      </c>
      <c r="J87" s="16">
        <v>33</v>
      </c>
      <c r="K87" s="16">
        <v>39</v>
      </c>
      <c r="L87" s="16">
        <v>33</v>
      </c>
      <c r="M87" s="51">
        <v>21</v>
      </c>
      <c r="N87" s="18">
        <f t="shared" si="2"/>
        <v>30.416666666666668</v>
      </c>
    </row>
    <row r="88" spans="1:14" ht="12" customHeight="1">
      <c r="A88" s="10" t="str">
        <f>'Pregnant Women Participating'!A88</f>
        <v>Shoshone Tribe, WY</v>
      </c>
      <c r="B88" s="18">
        <v>9</v>
      </c>
      <c r="C88" s="16">
        <v>13</v>
      </c>
      <c r="D88" s="16">
        <v>10</v>
      </c>
      <c r="E88" s="16">
        <v>10</v>
      </c>
      <c r="F88" s="16">
        <v>11</v>
      </c>
      <c r="G88" s="16">
        <v>6</v>
      </c>
      <c r="H88" s="16">
        <v>8</v>
      </c>
      <c r="I88" s="16">
        <v>14</v>
      </c>
      <c r="J88" s="16">
        <v>8</v>
      </c>
      <c r="K88" s="16">
        <v>13</v>
      </c>
      <c r="L88" s="16">
        <v>8</v>
      </c>
      <c r="M88" s="51">
        <v>6</v>
      </c>
      <c r="N88" s="18">
        <f t="shared" si="2"/>
        <v>9.666666666666666</v>
      </c>
    </row>
    <row r="89" spans="1:14" s="23" customFormat="1" ht="24.75" customHeight="1">
      <c r="A89" s="19" t="str">
        <f>'Pregnant Women Participating'!A89</f>
        <v>Mountain Plains</v>
      </c>
      <c r="B89" s="21">
        <v>34258</v>
      </c>
      <c r="C89" s="20">
        <v>33957</v>
      </c>
      <c r="D89" s="20">
        <v>33560</v>
      </c>
      <c r="E89" s="20">
        <v>34148</v>
      </c>
      <c r="F89" s="20">
        <v>33833</v>
      </c>
      <c r="G89" s="20">
        <v>33671</v>
      </c>
      <c r="H89" s="20">
        <v>33930</v>
      </c>
      <c r="I89" s="20">
        <v>33677</v>
      </c>
      <c r="J89" s="20">
        <v>33735</v>
      </c>
      <c r="K89" s="20">
        <v>34511</v>
      </c>
      <c r="L89" s="20">
        <v>44179</v>
      </c>
      <c r="M89" s="50">
        <v>35439</v>
      </c>
      <c r="N89" s="21">
        <f t="shared" si="2"/>
        <v>34908.166666666664</v>
      </c>
    </row>
    <row r="90" spans="1:14" ht="12" customHeight="1">
      <c r="A90" s="11" t="str">
        <f>'Pregnant Women Participating'!A90</f>
        <v>Alaska</v>
      </c>
      <c r="B90" s="18">
        <v>2389</v>
      </c>
      <c r="C90" s="16">
        <v>2398</v>
      </c>
      <c r="D90" s="16">
        <v>2334</v>
      </c>
      <c r="E90" s="16">
        <v>2380</v>
      </c>
      <c r="F90" s="16">
        <v>2363</v>
      </c>
      <c r="G90" s="16">
        <v>2389</v>
      </c>
      <c r="H90" s="16">
        <v>2354</v>
      </c>
      <c r="I90" s="16">
        <v>2367</v>
      </c>
      <c r="J90" s="16">
        <v>2399</v>
      </c>
      <c r="K90" s="16">
        <v>2424</v>
      </c>
      <c r="L90" s="16">
        <v>2397</v>
      </c>
      <c r="M90" s="51">
        <v>2347</v>
      </c>
      <c r="N90" s="18">
        <f t="shared" si="2"/>
        <v>2378.4166666666665</v>
      </c>
    </row>
    <row r="91" spans="1:14" ht="12" customHeight="1">
      <c r="A91" s="11" t="str">
        <f>'Pregnant Women Participating'!A91</f>
        <v>American Samoa</v>
      </c>
      <c r="B91" s="18">
        <v>598</v>
      </c>
      <c r="C91" s="16">
        <v>577</v>
      </c>
      <c r="D91" s="16">
        <v>593</v>
      </c>
      <c r="E91" s="16">
        <v>579</v>
      </c>
      <c r="F91" s="16">
        <v>567</v>
      </c>
      <c r="G91" s="16">
        <v>590</v>
      </c>
      <c r="H91" s="16">
        <v>582</v>
      </c>
      <c r="I91" s="16">
        <v>599</v>
      </c>
      <c r="J91" s="16">
        <v>662</v>
      </c>
      <c r="K91" s="16">
        <v>693</v>
      </c>
      <c r="L91" s="16">
        <v>753</v>
      </c>
      <c r="M91" s="51">
        <v>797</v>
      </c>
      <c r="N91" s="18">
        <f t="shared" si="2"/>
        <v>632.5</v>
      </c>
    </row>
    <row r="92" spans="1:14" ht="12" customHeight="1">
      <c r="A92" s="11" t="str">
        <f>'Pregnant Women Participating'!A92</f>
        <v>Arizona</v>
      </c>
      <c r="B92" s="18">
        <v>12297</v>
      </c>
      <c r="C92" s="16">
        <v>12276</v>
      </c>
      <c r="D92" s="16">
        <v>12131</v>
      </c>
      <c r="E92" s="16">
        <v>12293</v>
      </c>
      <c r="F92" s="16">
        <v>12248</v>
      </c>
      <c r="G92" s="16">
        <v>12263</v>
      </c>
      <c r="H92" s="16">
        <v>12633</v>
      </c>
      <c r="I92" s="16">
        <v>12977</v>
      </c>
      <c r="J92" s="16">
        <v>12964</v>
      </c>
      <c r="K92" s="16">
        <v>13146</v>
      </c>
      <c r="L92" s="16">
        <v>13382</v>
      </c>
      <c r="M92" s="51">
        <v>13529</v>
      </c>
      <c r="N92" s="18">
        <f t="shared" si="2"/>
        <v>12678.25</v>
      </c>
    </row>
    <row r="93" spans="1:14" ht="12" customHeight="1">
      <c r="A93" s="11" t="str">
        <f>'Pregnant Women Participating'!A93</f>
        <v>California</v>
      </c>
      <c r="B93" s="18">
        <v>115819</v>
      </c>
      <c r="C93" s="16">
        <v>115138</v>
      </c>
      <c r="D93" s="16">
        <v>111323</v>
      </c>
      <c r="E93" s="16">
        <v>113941</v>
      </c>
      <c r="F93" s="16">
        <v>112811</v>
      </c>
      <c r="G93" s="16">
        <v>112613</v>
      </c>
      <c r="H93" s="16">
        <v>112864</v>
      </c>
      <c r="I93" s="16">
        <v>111679</v>
      </c>
      <c r="J93" s="16">
        <v>110878</v>
      </c>
      <c r="K93" s="16">
        <v>112194</v>
      </c>
      <c r="L93" s="16">
        <v>112456</v>
      </c>
      <c r="M93" s="51">
        <v>112175</v>
      </c>
      <c r="N93" s="18">
        <f t="shared" si="2"/>
        <v>112824.25</v>
      </c>
    </row>
    <row r="94" spans="1:14" ht="12" customHeight="1">
      <c r="A94" s="11" t="str">
        <f>'Pregnant Women Participating'!A94</f>
        <v>Guam</v>
      </c>
      <c r="B94" s="18">
        <v>331</v>
      </c>
      <c r="C94" s="16">
        <v>343</v>
      </c>
      <c r="D94" s="16">
        <v>340</v>
      </c>
      <c r="E94" s="16">
        <v>346</v>
      </c>
      <c r="F94" s="16">
        <v>383</v>
      </c>
      <c r="G94" s="16">
        <v>396</v>
      </c>
      <c r="H94" s="16">
        <v>388</v>
      </c>
      <c r="I94" s="16">
        <v>384</v>
      </c>
      <c r="J94" s="16">
        <v>344</v>
      </c>
      <c r="K94" s="16">
        <v>344</v>
      </c>
      <c r="L94" s="16">
        <v>338</v>
      </c>
      <c r="M94" s="51">
        <v>360</v>
      </c>
      <c r="N94" s="18">
        <f t="shared" si="2"/>
        <v>358.0833333333333</v>
      </c>
    </row>
    <row r="95" spans="1:14" ht="12" customHeight="1">
      <c r="A95" s="11" t="str">
        <f>'Pregnant Women Participating'!A95</f>
        <v>Hawaii</v>
      </c>
      <c r="B95" s="18">
        <v>2900</v>
      </c>
      <c r="C95" s="16">
        <v>2899</v>
      </c>
      <c r="D95" s="16">
        <v>2779</v>
      </c>
      <c r="E95" s="16">
        <v>2958</v>
      </c>
      <c r="F95" s="16">
        <v>3009</v>
      </c>
      <c r="G95" s="16">
        <v>2933</v>
      </c>
      <c r="H95" s="16">
        <v>3054</v>
      </c>
      <c r="I95" s="16">
        <v>3007</v>
      </c>
      <c r="J95" s="16">
        <v>3033</v>
      </c>
      <c r="K95" s="16">
        <v>3150</v>
      </c>
      <c r="L95" s="16">
        <v>3169</v>
      </c>
      <c r="M95" s="51">
        <v>3204</v>
      </c>
      <c r="N95" s="18">
        <f t="shared" si="2"/>
        <v>3007.9166666666665</v>
      </c>
    </row>
    <row r="96" spans="1:14" ht="12" customHeight="1">
      <c r="A96" s="11" t="str">
        <f>'Pregnant Women Participating'!A96</f>
        <v>Idaho</v>
      </c>
      <c r="B96" s="18">
        <v>2608</v>
      </c>
      <c r="C96" s="16">
        <v>2700</v>
      </c>
      <c r="D96" s="16">
        <v>2647</v>
      </c>
      <c r="E96" s="16">
        <v>2735</v>
      </c>
      <c r="F96" s="16">
        <v>2701</v>
      </c>
      <c r="G96" s="16">
        <v>2790</v>
      </c>
      <c r="H96" s="16">
        <v>2779</v>
      </c>
      <c r="I96" s="16">
        <v>2768</v>
      </c>
      <c r="J96" s="16">
        <v>2839</v>
      </c>
      <c r="K96" s="16">
        <v>2961</v>
      </c>
      <c r="L96" s="16">
        <v>2912</v>
      </c>
      <c r="M96" s="51">
        <v>3013</v>
      </c>
      <c r="N96" s="18">
        <f t="shared" si="2"/>
        <v>2787.75</v>
      </c>
    </row>
    <row r="97" spans="1:14" ht="12" customHeight="1">
      <c r="A97" s="11" t="str">
        <f>'Pregnant Women Participating'!A97</f>
        <v>Nevada</v>
      </c>
      <c r="B97" s="18">
        <v>5307</v>
      </c>
      <c r="C97" s="16">
        <v>5491</v>
      </c>
      <c r="D97" s="16">
        <v>5510</v>
      </c>
      <c r="E97" s="16">
        <v>5638</v>
      </c>
      <c r="F97" s="16">
        <v>5549</v>
      </c>
      <c r="G97" s="16">
        <v>5527</v>
      </c>
      <c r="H97" s="16">
        <v>5668</v>
      </c>
      <c r="I97" s="16">
        <v>5616</v>
      </c>
      <c r="J97" s="16">
        <v>5573</v>
      </c>
      <c r="K97" s="16">
        <v>5646</v>
      </c>
      <c r="L97" s="16">
        <v>5708</v>
      </c>
      <c r="M97" s="51">
        <v>5805</v>
      </c>
      <c r="N97" s="18">
        <f t="shared" si="2"/>
        <v>5586.5</v>
      </c>
    </row>
    <row r="98" spans="1:14" ht="12" customHeight="1">
      <c r="A98" s="11" t="str">
        <f>'Pregnant Women Participating'!A98</f>
        <v>Oregon</v>
      </c>
      <c r="B98" s="18">
        <v>9763</v>
      </c>
      <c r="C98" s="16">
        <v>9719</v>
      </c>
      <c r="D98" s="16">
        <v>9638</v>
      </c>
      <c r="E98" s="16">
        <v>9701</v>
      </c>
      <c r="F98" s="16">
        <v>9651</v>
      </c>
      <c r="G98" s="16">
        <v>9692</v>
      </c>
      <c r="H98" s="16">
        <v>9849</v>
      </c>
      <c r="I98" s="16">
        <v>9782</v>
      </c>
      <c r="J98" s="16">
        <v>9899</v>
      </c>
      <c r="K98" s="16">
        <v>9973</v>
      </c>
      <c r="L98" s="16">
        <v>10003</v>
      </c>
      <c r="M98" s="51">
        <v>10050</v>
      </c>
      <c r="N98" s="18">
        <f t="shared" si="2"/>
        <v>9810</v>
      </c>
    </row>
    <row r="99" spans="1:14" ht="12" customHeight="1">
      <c r="A99" s="11" t="str">
        <f>'Pregnant Women Participating'!A99</f>
        <v>Washington</v>
      </c>
      <c r="B99" s="18">
        <v>11887</v>
      </c>
      <c r="C99" s="16">
        <v>11822</v>
      </c>
      <c r="D99" s="16">
        <v>11747</v>
      </c>
      <c r="E99" s="16">
        <v>12032</v>
      </c>
      <c r="F99" s="16">
        <v>12113</v>
      </c>
      <c r="G99" s="16">
        <v>12171</v>
      </c>
      <c r="H99" s="16">
        <v>12421</v>
      </c>
      <c r="I99" s="16">
        <v>12569</v>
      </c>
      <c r="J99" s="16">
        <v>12689</v>
      </c>
      <c r="K99" s="16">
        <v>12907</v>
      </c>
      <c r="L99" s="16">
        <v>12898</v>
      </c>
      <c r="M99" s="51">
        <v>13014</v>
      </c>
      <c r="N99" s="18">
        <f t="shared" si="2"/>
        <v>12355.833333333334</v>
      </c>
    </row>
    <row r="100" spans="1:14" ht="12" customHeight="1">
      <c r="A100" s="11" t="str">
        <f>'Pregnant Women Participating'!A100</f>
        <v>Northern Marianas</v>
      </c>
      <c r="B100" s="18">
        <v>141</v>
      </c>
      <c r="C100" s="16">
        <v>163</v>
      </c>
      <c r="D100" s="16">
        <v>218</v>
      </c>
      <c r="E100" s="16">
        <v>234</v>
      </c>
      <c r="F100" s="16">
        <v>267</v>
      </c>
      <c r="G100" s="16">
        <v>309</v>
      </c>
      <c r="H100" s="16">
        <v>320</v>
      </c>
      <c r="I100" s="16">
        <v>337</v>
      </c>
      <c r="J100" s="16">
        <v>349</v>
      </c>
      <c r="K100" s="16">
        <v>366</v>
      </c>
      <c r="L100" s="16">
        <v>362</v>
      </c>
      <c r="M100" s="51">
        <v>375</v>
      </c>
      <c r="N100" s="18">
        <f t="shared" si="2"/>
        <v>286.75</v>
      </c>
    </row>
    <row r="101" spans="1:14" ht="12" customHeight="1">
      <c r="A101" s="11" t="str">
        <f>'Pregnant Women Participating'!A101</f>
        <v>Inter-Tribal Council, AZ</v>
      </c>
      <c r="B101" s="18">
        <v>787</v>
      </c>
      <c r="C101" s="16">
        <v>766</v>
      </c>
      <c r="D101" s="16">
        <v>737</v>
      </c>
      <c r="E101" s="16">
        <v>745</v>
      </c>
      <c r="F101" s="16">
        <v>694</v>
      </c>
      <c r="G101" s="16">
        <v>685</v>
      </c>
      <c r="H101" s="16">
        <v>680</v>
      </c>
      <c r="I101" s="16">
        <v>671</v>
      </c>
      <c r="J101" s="16">
        <v>669</v>
      </c>
      <c r="K101" s="16">
        <v>651</v>
      </c>
      <c r="L101" s="16">
        <v>640</v>
      </c>
      <c r="M101" s="51">
        <v>676</v>
      </c>
      <c r="N101" s="18">
        <f t="shared" si="2"/>
        <v>700.0833333333334</v>
      </c>
    </row>
    <row r="102" spans="1:14" ht="12" customHeight="1">
      <c r="A102" s="11" t="str">
        <f>'Pregnant Women Participating'!A102</f>
        <v>Navajo Nation, AZ</v>
      </c>
      <c r="B102" s="18">
        <v>972</v>
      </c>
      <c r="C102" s="16">
        <v>939</v>
      </c>
      <c r="D102" s="16">
        <v>885</v>
      </c>
      <c r="E102" s="16">
        <v>937</v>
      </c>
      <c r="F102" s="16">
        <v>897</v>
      </c>
      <c r="G102" s="16">
        <v>927</v>
      </c>
      <c r="H102" s="16">
        <v>929</v>
      </c>
      <c r="I102" s="16">
        <v>932</v>
      </c>
      <c r="J102" s="16">
        <v>981</v>
      </c>
      <c r="K102" s="16">
        <v>902</v>
      </c>
      <c r="L102" s="16">
        <v>956</v>
      </c>
      <c r="M102" s="51">
        <v>1004</v>
      </c>
      <c r="N102" s="18">
        <f>IF(SUM(B102:M102)&gt;0,AVERAGE(B102:M102)," ")</f>
        <v>938.4166666666666</v>
      </c>
    </row>
    <row r="103" spans="1:14" ht="12" customHeight="1">
      <c r="A103" s="11" t="str">
        <f>'Pregnant Women Participating'!A103</f>
        <v>Inter-Tribal Council, NV</v>
      </c>
      <c r="B103" s="18">
        <v>126</v>
      </c>
      <c r="C103" s="16">
        <v>136</v>
      </c>
      <c r="D103" s="16">
        <v>135</v>
      </c>
      <c r="E103" s="16">
        <v>138</v>
      </c>
      <c r="F103" s="16">
        <v>139</v>
      </c>
      <c r="G103" s="16">
        <v>148</v>
      </c>
      <c r="H103" s="16">
        <v>149</v>
      </c>
      <c r="I103" s="16">
        <v>151</v>
      </c>
      <c r="J103" s="16">
        <v>131</v>
      </c>
      <c r="K103" s="16">
        <v>143</v>
      </c>
      <c r="L103" s="16">
        <v>146</v>
      </c>
      <c r="M103" s="51">
        <v>148</v>
      </c>
      <c r="N103" s="18">
        <f>IF(SUM(B103:M103)&gt;0,AVERAGE(B103:M103)," ")</f>
        <v>140.83333333333334</v>
      </c>
    </row>
    <row r="104" spans="1:14" s="23" customFormat="1" ht="24.75" customHeight="1">
      <c r="A104" s="19" t="str">
        <f>'Pregnant Women Participating'!A104</f>
        <v>Western Region</v>
      </c>
      <c r="B104" s="57">
        <v>165925</v>
      </c>
      <c r="C104" s="58">
        <v>165367</v>
      </c>
      <c r="D104" s="58">
        <v>161017</v>
      </c>
      <c r="E104" s="58">
        <v>164657</v>
      </c>
      <c r="F104" s="58">
        <v>163392</v>
      </c>
      <c r="G104" s="58">
        <v>163433</v>
      </c>
      <c r="H104" s="58">
        <v>164670</v>
      </c>
      <c r="I104" s="58">
        <v>163839</v>
      </c>
      <c r="J104" s="58">
        <v>163410</v>
      </c>
      <c r="K104" s="58">
        <v>165500</v>
      </c>
      <c r="L104" s="58">
        <v>166120</v>
      </c>
      <c r="M104" s="59">
        <v>166497</v>
      </c>
      <c r="N104" s="21">
        <f>IF(SUM(B104:M104)&gt;0,AVERAGE(B104:M104)," ")</f>
        <v>164485.58333333334</v>
      </c>
    </row>
    <row r="105" spans="1:14" s="31" customFormat="1" ht="16.5" customHeight="1" thickBot="1">
      <c r="A105" s="28" t="str">
        <f>'Pregnant Women Participating'!A105</f>
        <v>TOTAL</v>
      </c>
      <c r="B105" s="29">
        <v>574525</v>
      </c>
      <c r="C105" s="30">
        <v>573930</v>
      </c>
      <c r="D105" s="30">
        <v>566083</v>
      </c>
      <c r="E105" s="30">
        <v>574930</v>
      </c>
      <c r="F105" s="30">
        <v>572718</v>
      </c>
      <c r="G105" s="30">
        <v>574673</v>
      </c>
      <c r="H105" s="30">
        <v>577960</v>
      </c>
      <c r="I105" s="30">
        <v>577202</v>
      </c>
      <c r="J105" s="30">
        <v>578211</v>
      </c>
      <c r="K105" s="30">
        <v>582354</v>
      </c>
      <c r="L105" s="30">
        <v>593272</v>
      </c>
      <c r="M105" s="52">
        <v>589857</v>
      </c>
      <c r="N105" s="29">
        <f>IF(SUM(B105:M105)&gt;0,AVERAGE(B105:M105)," ")</f>
        <v>577976.25</v>
      </c>
    </row>
    <row r="106" s="7" customFormat="1" ht="12.75" customHeight="1" thickTop="1">
      <c r="A106" s="12"/>
    </row>
    <row r="107" ht="12">
      <c r="A107" s="12"/>
    </row>
    <row r="108" s="33" customFormat="1" ht="12.75">
      <c r="A108" s="32" t="s">
        <v>1</v>
      </c>
    </row>
  </sheetData>
  <sheetProtection/>
  <printOptions/>
  <pageMargins left="0.5" right="0.5" top="0.5" bottom="0.5" header="0.5" footer="0.3"/>
  <pageSetup fitToHeight="0" fitToWidth="1" horizontalDpi="600" verticalDpi="600" orientation="landscape" scale="91" r:id="rId1"/>
  <headerFooter alignWithMargins="0">
    <oddFooter>&amp;L&amp;6Source: National Data Bank, USDA/Food and Nutrition Service&amp;C&amp;6Page &amp;P of &amp;N&amp;R&amp;6Printed on: 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4.7109375" style="13" customWidth="1"/>
    <col min="2" max="13" width="11.7109375" style="3" customWidth="1"/>
    <col min="14" max="14" width="13.7109375" style="3" customWidth="1"/>
    <col min="15" max="16384" width="9.140625" style="3" customWidth="1"/>
  </cols>
  <sheetData>
    <row r="1" spans="1:13" ht="12" customHeight="1">
      <c r="A1" s="14" t="s">
        <v>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14" t="str">
        <f>'Pregnant Women Participating'!A2</f>
        <v>FISCAL YEAR 2008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" customHeight="1">
      <c r="A3" s="1" t="str">
        <f>'Pregnant Women Participating'!A3</f>
        <v>Data as of March 08, 2013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s="5" customFormat="1" ht="24" customHeight="1">
      <c r="A5" s="9" t="s">
        <v>0</v>
      </c>
      <c r="B5" s="24">
        <f>DATE(RIGHT(A2,4)-1,10,1)</f>
        <v>39356</v>
      </c>
      <c r="C5" s="25">
        <f>DATE(RIGHT(A2,4)-1,11,1)</f>
        <v>39387</v>
      </c>
      <c r="D5" s="25">
        <f>DATE(RIGHT(A2,4)-1,12,1)</f>
        <v>39417</v>
      </c>
      <c r="E5" s="25">
        <f>DATE(RIGHT(A2,4),1,1)</f>
        <v>39448</v>
      </c>
      <c r="F5" s="25">
        <f>DATE(RIGHT(A2,4),2,1)</f>
        <v>39479</v>
      </c>
      <c r="G5" s="25">
        <f>DATE(RIGHT(A2,4),3,1)</f>
        <v>39508</v>
      </c>
      <c r="H5" s="25">
        <f>DATE(RIGHT(A2,4),4,1)</f>
        <v>39539</v>
      </c>
      <c r="I5" s="25">
        <f>DATE(RIGHT(A2,4),5,1)</f>
        <v>39569</v>
      </c>
      <c r="J5" s="25">
        <f>DATE(RIGHT(A2,4),6,1)</f>
        <v>39600</v>
      </c>
      <c r="K5" s="25">
        <f>DATE(RIGHT(A2,4),7,1)</f>
        <v>39630</v>
      </c>
      <c r="L5" s="25">
        <f>DATE(RIGHT(A2,4),8,1)</f>
        <v>39661</v>
      </c>
      <c r="M5" s="25">
        <f>DATE(RIGHT(A2,4),9,1)</f>
        <v>39692</v>
      </c>
      <c r="N5" s="17" t="s">
        <v>12</v>
      </c>
    </row>
    <row r="6" spans="1:14" s="7" customFormat="1" ht="12" customHeight="1">
      <c r="A6" s="10" t="str">
        <f>'Pregnant Women Participating'!A6</f>
        <v>Connecticut</v>
      </c>
      <c r="B6" s="18">
        <v>3250</v>
      </c>
      <c r="C6" s="16">
        <v>3213</v>
      </c>
      <c r="D6" s="16">
        <v>3171</v>
      </c>
      <c r="E6" s="16">
        <v>3314</v>
      </c>
      <c r="F6" s="16">
        <v>3280</v>
      </c>
      <c r="G6" s="16">
        <v>3296</v>
      </c>
      <c r="H6" s="16">
        <v>3229</v>
      </c>
      <c r="I6" s="16">
        <v>3252</v>
      </c>
      <c r="J6" s="16">
        <v>3214</v>
      </c>
      <c r="K6" s="16">
        <v>3203</v>
      </c>
      <c r="L6" s="16">
        <v>3270</v>
      </c>
      <c r="M6" s="51">
        <v>3388</v>
      </c>
      <c r="N6" s="18">
        <f aca="true" t="shared" si="0" ref="N6:N37">IF(SUM(B6:M6)&gt;0,AVERAGE(B6:M6)," ")</f>
        <v>3256.6666666666665</v>
      </c>
    </row>
    <row r="7" spans="1:14" s="7" customFormat="1" ht="12" customHeight="1">
      <c r="A7" s="10" t="str">
        <f>'Pregnant Women Participating'!A7</f>
        <v>Maine</v>
      </c>
      <c r="B7" s="18">
        <v>1965</v>
      </c>
      <c r="C7" s="16">
        <v>2025</v>
      </c>
      <c r="D7" s="16">
        <v>1963</v>
      </c>
      <c r="E7" s="16">
        <v>2003</v>
      </c>
      <c r="F7" s="16">
        <v>1897</v>
      </c>
      <c r="G7" s="16">
        <v>1921</v>
      </c>
      <c r="H7" s="16">
        <v>1893</v>
      </c>
      <c r="I7" s="16">
        <v>1851</v>
      </c>
      <c r="J7" s="16">
        <v>1879</v>
      </c>
      <c r="K7" s="16">
        <v>1892</v>
      </c>
      <c r="L7" s="16">
        <v>1935</v>
      </c>
      <c r="M7" s="51">
        <v>1914</v>
      </c>
      <c r="N7" s="18">
        <f t="shared" si="0"/>
        <v>1928.1666666666667</v>
      </c>
    </row>
    <row r="8" spans="1:14" s="7" customFormat="1" ht="12" customHeight="1">
      <c r="A8" s="10" t="str">
        <f>'Pregnant Women Participating'!A8</f>
        <v>Massachusetts</v>
      </c>
      <c r="B8" s="18">
        <v>8270</v>
      </c>
      <c r="C8" s="16">
        <v>8247</v>
      </c>
      <c r="D8" s="16">
        <v>7979</v>
      </c>
      <c r="E8" s="16">
        <v>8136</v>
      </c>
      <c r="F8" s="16">
        <v>7927</v>
      </c>
      <c r="G8" s="16">
        <v>7848</v>
      </c>
      <c r="H8" s="16">
        <v>7709</v>
      </c>
      <c r="I8" s="16">
        <v>7761</v>
      </c>
      <c r="J8" s="16">
        <v>7779</v>
      </c>
      <c r="K8" s="16">
        <v>7728</v>
      </c>
      <c r="L8" s="16">
        <v>7595</v>
      </c>
      <c r="M8" s="51">
        <v>7782</v>
      </c>
      <c r="N8" s="18">
        <f t="shared" si="0"/>
        <v>7896.75</v>
      </c>
    </row>
    <row r="9" spans="1:14" s="7" customFormat="1" ht="12" customHeight="1">
      <c r="A9" s="10" t="str">
        <f>'Pregnant Women Participating'!A9</f>
        <v>New Hampshire</v>
      </c>
      <c r="B9" s="18">
        <v>1390</v>
      </c>
      <c r="C9" s="16">
        <v>1410</v>
      </c>
      <c r="D9" s="16">
        <v>1375</v>
      </c>
      <c r="E9" s="16">
        <v>1444</v>
      </c>
      <c r="F9" s="16">
        <v>1377</v>
      </c>
      <c r="G9" s="16">
        <v>1309</v>
      </c>
      <c r="H9" s="16">
        <v>1278</v>
      </c>
      <c r="I9" s="16">
        <v>1224</v>
      </c>
      <c r="J9" s="16">
        <v>1124</v>
      </c>
      <c r="K9" s="16">
        <v>1113</v>
      </c>
      <c r="L9" s="16">
        <v>1081</v>
      </c>
      <c r="M9" s="51">
        <v>1090</v>
      </c>
      <c r="N9" s="18">
        <f t="shared" si="0"/>
        <v>1267.9166666666667</v>
      </c>
    </row>
    <row r="10" spans="1:14" s="7" customFormat="1" ht="12" customHeight="1">
      <c r="A10" s="10" t="str">
        <f>'Pregnant Women Participating'!A10</f>
        <v>New York</v>
      </c>
      <c r="B10" s="18">
        <v>26704</v>
      </c>
      <c r="C10" s="16">
        <v>26988</v>
      </c>
      <c r="D10" s="16">
        <v>26654</v>
      </c>
      <c r="E10" s="16">
        <v>27321</v>
      </c>
      <c r="F10" s="16">
        <v>26574</v>
      </c>
      <c r="G10" s="16">
        <v>26408</v>
      </c>
      <c r="H10" s="16">
        <v>26230</v>
      </c>
      <c r="I10" s="16">
        <v>26039</v>
      </c>
      <c r="J10" s="16">
        <v>26070</v>
      </c>
      <c r="K10" s="16">
        <v>25837</v>
      </c>
      <c r="L10" s="16">
        <v>25959</v>
      </c>
      <c r="M10" s="51">
        <v>26487</v>
      </c>
      <c r="N10" s="18">
        <f t="shared" si="0"/>
        <v>26439.25</v>
      </c>
    </row>
    <row r="11" spans="1:14" s="7" customFormat="1" ht="12" customHeight="1">
      <c r="A11" s="10" t="str">
        <f>'Pregnant Women Participating'!A11</f>
        <v>Rhode Island</v>
      </c>
      <c r="B11" s="18">
        <v>1800</v>
      </c>
      <c r="C11" s="16">
        <v>1821</v>
      </c>
      <c r="D11" s="16">
        <v>1757</v>
      </c>
      <c r="E11" s="16">
        <v>1816</v>
      </c>
      <c r="F11" s="16">
        <v>1790</v>
      </c>
      <c r="G11" s="16">
        <v>1833</v>
      </c>
      <c r="H11" s="16">
        <v>1816</v>
      </c>
      <c r="I11" s="16">
        <v>1841</v>
      </c>
      <c r="J11" s="16">
        <v>1785</v>
      </c>
      <c r="K11" s="16">
        <v>1780</v>
      </c>
      <c r="L11" s="16">
        <v>1746</v>
      </c>
      <c r="M11" s="51">
        <v>1720</v>
      </c>
      <c r="N11" s="18">
        <f t="shared" si="0"/>
        <v>1792.0833333333333</v>
      </c>
    </row>
    <row r="12" spans="1:14" s="7" customFormat="1" ht="12" customHeight="1">
      <c r="A12" s="10" t="str">
        <f>'Pregnant Women Participating'!A12</f>
        <v>Vermont</v>
      </c>
      <c r="B12" s="18">
        <v>878</v>
      </c>
      <c r="C12" s="16">
        <v>882</v>
      </c>
      <c r="D12" s="16">
        <v>890</v>
      </c>
      <c r="E12" s="16">
        <v>904</v>
      </c>
      <c r="F12" s="16">
        <v>933</v>
      </c>
      <c r="G12" s="16">
        <v>909</v>
      </c>
      <c r="H12" s="16">
        <v>917</v>
      </c>
      <c r="I12" s="16">
        <v>960</v>
      </c>
      <c r="J12" s="16">
        <v>935</v>
      </c>
      <c r="K12" s="16">
        <v>896</v>
      </c>
      <c r="L12" s="16">
        <v>914</v>
      </c>
      <c r="M12" s="51">
        <v>923</v>
      </c>
      <c r="N12" s="18">
        <f t="shared" si="0"/>
        <v>911.75</v>
      </c>
    </row>
    <row r="13" spans="1:14" s="7" customFormat="1" ht="12" customHeight="1">
      <c r="A13" s="10" t="str">
        <f>'Pregnant Women Participating'!A13</f>
        <v>Indian Township, ME</v>
      </c>
      <c r="B13" s="18">
        <v>3</v>
      </c>
      <c r="C13" s="16">
        <v>4</v>
      </c>
      <c r="D13" s="16">
        <v>4</v>
      </c>
      <c r="E13" s="16">
        <v>3</v>
      </c>
      <c r="F13" s="16">
        <v>3</v>
      </c>
      <c r="G13" s="16">
        <v>3</v>
      </c>
      <c r="H13" s="16">
        <v>3</v>
      </c>
      <c r="I13" s="16">
        <v>1</v>
      </c>
      <c r="J13" s="16">
        <v>4</v>
      </c>
      <c r="K13" s="16">
        <v>5</v>
      </c>
      <c r="L13" s="16">
        <v>3</v>
      </c>
      <c r="M13" s="51">
        <v>4</v>
      </c>
      <c r="N13" s="18">
        <f t="shared" si="0"/>
        <v>3.3333333333333335</v>
      </c>
    </row>
    <row r="14" spans="1:14" s="7" customFormat="1" ht="12" customHeight="1">
      <c r="A14" s="10" t="str">
        <f>'Pregnant Women Participating'!A14</f>
        <v>Pleasant Point, ME</v>
      </c>
      <c r="B14" s="18">
        <v>5</v>
      </c>
      <c r="C14" s="16">
        <v>7</v>
      </c>
      <c r="D14" s="16">
        <v>6</v>
      </c>
      <c r="E14" s="16">
        <v>7</v>
      </c>
      <c r="F14" s="16">
        <v>4</v>
      </c>
      <c r="G14" s="16">
        <v>4</v>
      </c>
      <c r="H14" s="16">
        <v>3</v>
      </c>
      <c r="I14" s="16">
        <v>2</v>
      </c>
      <c r="J14" s="16">
        <v>6</v>
      </c>
      <c r="K14" s="16">
        <v>6</v>
      </c>
      <c r="L14" s="16">
        <v>4</v>
      </c>
      <c r="M14" s="51">
        <v>3</v>
      </c>
      <c r="N14" s="18">
        <f t="shared" si="0"/>
        <v>4.75</v>
      </c>
    </row>
    <row r="15" spans="1:14" s="7" customFormat="1" ht="12" customHeight="1">
      <c r="A15" s="10" t="str">
        <f>'Pregnant Women Participating'!A15</f>
        <v>Seneca Nation, NY</v>
      </c>
      <c r="B15" s="18">
        <v>3</v>
      </c>
      <c r="C15" s="16">
        <v>3</v>
      </c>
      <c r="D15" s="16">
        <v>3</v>
      </c>
      <c r="E15" s="16">
        <v>2</v>
      </c>
      <c r="F15" s="16">
        <v>1</v>
      </c>
      <c r="G15" s="16">
        <v>2</v>
      </c>
      <c r="H15" s="16">
        <v>5</v>
      </c>
      <c r="I15" s="16">
        <v>6</v>
      </c>
      <c r="J15" s="16">
        <v>7</v>
      </c>
      <c r="K15" s="16">
        <v>9</v>
      </c>
      <c r="L15" s="16">
        <v>11</v>
      </c>
      <c r="M15" s="51">
        <v>9</v>
      </c>
      <c r="N15" s="18">
        <f t="shared" si="0"/>
        <v>5.083333333333333</v>
      </c>
    </row>
    <row r="16" spans="1:14" s="22" customFormat="1" ht="24.75" customHeight="1">
      <c r="A16" s="19" t="str">
        <f>'Pregnant Women Participating'!A16</f>
        <v>Northeast Region</v>
      </c>
      <c r="B16" s="21">
        <v>44268</v>
      </c>
      <c r="C16" s="20">
        <v>44600</v>
      </c>
      <c r="D16" s="20">
        <v>43802</v>
      </c>
      <c r="E16" s="20">
        <v>44950</v>
      </c>
      <c r="F16" s="20">
        <v>43786</v>
      </c>
      <c r="G16" s="20">
        <v>43533</v>
      </c>
      <c r="H16" s="20">
        <v>43083</v>
      </c>
      <c r="I16" s="20">
        <v>42937</v>
      </c>
      <c r="J16" s="20">
        <v>42803</v>
      </c>
      <c r="K16" s="20">
        <v>42469</v>
      </c>
      <c r="L16" s="20">
        <v>42518</v>
      </c>
      <c r="M16" s="50">
        <v>43320</v>
      </c>
      <c r="N16" s="21">
        <f t="shared" si="0"/>
        <v>43505.75</v>
      </c>
    </row>
    <row r="17" spans="1:14" ht="12" customHeight="1">
      <c r="A17" s="10" t="str">
        <f>'Pregnant Women Participating'!A17</f>
        <v>Delaware</v>
      </c>
      <c r="B17" s="18">
        <v>1558</v>
      </c>
      <c r="C17" s="16">
        <v>1607</v>
      </c>
      <c r="D17" s="16">
        <v>1608</v>
      </c>
      <c r="E17" s="16">
        <v>1625</v>
      </c>
      <c r="F17" s="16">
        <v>1575</v>
      </c>
      <c r="G17" s="16">
        <v>1616</v>
      </c>
      <c r="H17" s="16">
        <v>1662</v>
      </c>
      <c r="I17" s="16">
        <v>1635</v>
      </c>
      <c r="J17" s="16">
        <v>1610</v>
      </c>
      <c r="K17" s="16">
        <v>1645</v>
      </c>
      <c r="L17" s="16">
        <v>1615</v>
      </c>
      <c r="M17" s="51">
        <v>1609</v>
      </c>
      <c r="N17" s="18">
        <f t="shared" si="0"/>
        <v>1613.75</v>
      </c>
    </row>
    <row r="18" spans="1:14" ht="12" customHeight="1">
      <c r="A18" s="10" t="str">
        <f>'Pregnant Women Participating'!A18</f>
        <v>District of Columbia</v>
      </c>
      <c r="B18" s="18">
        <v>1515</v>
      </c>
      <c r="C18" s="16">
        <v>1547</v>
      </c>
      <c r="D18" s="16">
        <v>1525</v>
      </c>
      <c r="E18" s="16">
        <v>1550</v>
      </c>
      <c r="F18" s="16">
        <v>1519</v>
      </c>
      <c r="G18" s="16">
        <v>1548</v>
      </c>
      <c r="H18" s="16">
        <v>1583</v>
      </c>
      <c r="I18" s="16">
        <v>1589</v>
      </c>
      <c r="J18" s="16">
        <v>1565</v>
      </c>
      <c r="K18" s="16">
        <v>1513</v>
      </c>
      <c r="L18" s="16">
        <v>1470</v>
      </c>
      <c r="M18" s="51">
        <v>1519</v>
      </c>
      <c r="N18" s="18">
        <f t="shared" si="0"/>
        <v>1536.9166666666667</v>
      </c>
    </row>
    <row r="19" spans="1:14" ht="12" customHeight="1">
      <c r="A19" s="10" t="str">
        <f>'Pregnant Women Participating'!A19</f>
        <v>Maryland</v>
      </c>
      <c r="B19" s="18">
        <v>10009</v>
      </c>
      <c r="C19" s="16">
        <v>10124</v>
      </c>
      <c r="D19" s="16">
        <v>9988</v>
      </c>
      <c r="E19" s="16">
        <v>10149</v>
      </c>
      <c r="F19" s="16">
        <v>10190</v>
      </c>
      <c r="G19" s="16">
        <v>10283</v>
      </c>
      <c r="H19" s="16">
        <v>10375</v>
      </c>
      <c r="I19" s="16">
        <v>10342</v>
      </c>
      <c r="J19" s="16">
        <v>10182</v>
      </c>
      <c r="K19" s="16">
        <v>10738</v>
      </c>
      <c r="L19" s="16">
        <v>10551</v>
      </c>
      <c r="M19" s="51">
        <v>9555</v>
      </c>
      <c r="N19" s="18">
        <f t="shared" si="0"/>
        <v>10207.166666666666</v>
      </c>
    </row>
    <row r="20" spans="1:14" ht="12" customHeight="1">
      <c r="A20" s="10" t="str">
        <f>'Pregnant Women Participating'!A20</f>
        <v>New Jersey</v>
      </c>
      <c r="B20" s="18">
        <v>10592</v>
      </c>
      <c r="C20" s="16">
        <v>10628</v>
      </c>
      <c r="D20" s="16">
        <v>10510</v>
      </c>
      <c r="E20" s="16">
        <v>10907</v>
      </c>
      <c r="F20" s="16">
        <v>10590</v>
      </c>
      <c r="G20" s="16">
        <v>10556</v>
      </c>
      <c r="H20" s="16">
        <v>10488</v>
      </c>
      <c r="I20" s="16">
        <v>10474</v>
      </c>
      <c r="J20" s="16">
        <v>10583</v>
      </c>
      <c r="K20" s="16">
        <v>10591</v>
      </c>
      <c r="L20" s="16">
        <v>10534</v>
      </c>
      <c r="M20" s="51">
        <v>10842</v>
      </c>
      <c r="N20" s="18">
        <f t="shared" si="0"/>
        <v>10607.916666666666</v>
      </c>
    </row>
    <row r="21" spans="1:14" ht="12" customHeight="1">
      <c r="A21" s="10" t="str">
        <f>'Pregnant Women Participating'!A21</f>
        <v>Pennsylvania</v>
      </c>
      <c r="B21" s="18">
        <v>29438</v>
      </c>
      <c r="C21" s="16">
        <v>29673</v>
      </c>
      <c r="D21" s="16">
        <v>29142</v>
      </c>
      <c r="E21" s="16">
        <v>30036</v>
      </c>
      <c r="F21" s="16">
        <v>29397</v>
      </c>
      <c r="G21" s="16">
        <v>29053</v>
      </c>
      <c r="H21" s="16">
        <v>29277</v>
      </c>
      <c r="I21" s="16">
        <v>29063</v>
      </c>
      <c r="J21" s="16">
        <v>28852</v>
      </c>
      <c r="K21" s="16">
        <v>28897</v>
      </c>
      <c r="L21" s="16">
        <v>29090</v>
      </c>
      <c r="M21" s="51">
        <v>29504</v>
      </c>
      <c r="N21" s="18">
        <f t="shared" si="0"/>
        <v>29285.166666666668</v>
      </c>
    </row>
    <row r="22" spans="1:14" ht="12" customHeight="1">
      <c r="A22" s="10" t="str">
        <f>'Pregnant Women Participating'!A22</f>
        <v>Puerto Rico</v>
      </c>
      <c r="B22" s="18">
        <v>11794</v>
      </c>
      <c r="C22" s="16">
        <v>11554</v>
      </c>
      <c r="D22" s="16">
        <v>11591</v>
      </c>
      <c r="E22" s="16">
        <v>11990</v>
      </c>
      <c r="F22" s="16">
        <v>12253</v>
      </c>
      <c r="G22" s="16">
        <v>11710</v>
      </c>
      <c r="H22" s="16">
        <v>11452</v>
      </c>
      <c r="I22" s="16">
        <v>11229</v>
      </c>
      <c r="J22" s="16">
        <v>10929</v>
      </c>
      <c r="K22" s="16">
        <v>10124</v>
      </c>
      <c r="L22" s="16">
        <v>10553</v>
      </c>
      <c r="M22" s="51">
        <v>10902</v>
      </c>
      <c r="N22" s="18">
        <f t="shared" si="0"/>
        <v>11340.083333333334</v>
      </c>
    </row>
    <row r="23" spans="1:14" ht="12" customHeight="1">
      <c r="A23" s="10" t="str">
        <f>'Pregnant Women Participating'!A23</f>
        <v>Virginia</v>
      </c>
      <c r="B23" s="18">
        <v>12693</v>
      </c>
      <c r="C23" s="16">
        <v>13499</v>
      </c>
      <c r="D23" s="16">
        <v>13612</v>
      </c>
      <c r="E23" s="16">
        <v>13606</v>
      </c>
      <c r="F23" s="16">
        <v>13362</v>
      </c>
      <c r="G23" s="16">
        <v>13181</v>
      </c>
      <c r="H23" s="16">
        <v>13298</v>
      </c>
      <c r="I23" s="16">
        <v>13103</v>
      </c>
      <c r="J23" s="16">
        <v>12859</v>
      </c>
      <c r="K23" s="16">
        <v>12985</v>
      </c>
      <c r="L23" s="16">
        <v>12696</v>
      </c>
      <c r="M23" s="51">
        <v>12733</v>
      </c>
      <c r="N23" s="18">
        <f t="shared" si="0"/>
        <v>13135.583333333334</v>
      </c>
    </row>
    <row r="24" spans="1:14" ht="12" customHeight="1">
      <c r="A24" s="10" t="str">
        <f>'Pregnant Women Participating'!A24</f>
        <v>Virgin Islands</v>
      </c>
      <c r="B24" s="18">
        <v>133</v>
      </c>
      <c r="C24" s="16">
        <v>139</v>
      </c>
      <c r="D24" s="16">
        <v>133</v>
      </c>
      <c r="E24" s="16">
        <v>144</v>
      </c>
      <c r="F24" s="16">
        <v>142</v>
      </c>
      <c r="G24" s="16">
        <v>149</v>
      </c>
      <c r="H24" s="16">
        <v>145</v>
      </c>
      <c r="I24" s="16">
        <v>148</v>
      </c>
      <c r="J24" s="16">
        <v>144</v>
      </c>
      <c r="K24" s="16">
        <v>144</v>
      </c>
      <c r="L24" s="16">
        <v>148</v>
      </c>
      <c r="M24" s="51">
        <v>158</v>
      </c>
      <c r="N24" s="18">
        <f t="shared" si="0"/>
        <v>143.91666666666666</v>
      </c>
    </row>
    <row r="25" spans="1:14" ht="12" customHeight="1">
      <c r="A25" s="10" t="str">
        <f>'Pregnant Women Participating'!A25</f>
        <v>West Virginia</v>
      </c>
      <c r="B25" s="18">
        <v>4771</v>
      </c>
      <c r="C25" s="16">
        <v>4751</v>
      </c>
      <c r="D25" s="16">
        <v>4694</v>
      </c>
      <c r="E25" s="16">
        <v>4777</v>
      </c>
      <c r="F25" s="16">
        <v>4642</v>
      </c>
      <c r="G25" s="16">
        <v>4575</v>
      </c>
      <c r="H25" s="16">
        <v>4696</v>
      </c>
      <c r="I25" s="16">
        <v>4682</v>
      </c>
      <c r="J25" s="16">
        <v>4668</v>
      </c>
      <c r="K25" s="16">
        <v>4579</v>
      </c>
      <c r="L25" s="16">
        <v>4650</v>
      </c>
      <c r="M25" s="51">
        <v>4679</v>
      </c>
      <c r="N25" s="18">
        <f t="shared" si="0"/>
        <v>4680.333333333333</v>
      </c>
    </row>
    <row r="26" spans="1:14" s="23" customFormat="1" ht="24.75" customHeight="1">
      <c r="A26" s="19" t="str">
        <f>'Pregnant Women Participating'!A26</f>
        <v>Mid-Atlantic Region</v>
      </c>
      <c r="B26" s="21">
        <v>82503</v>
      </c>
      <c r="C26" s="20">
        <v>83522</v>
      </c>
      <c r="D26" s="20">
        <v>82803</v>
      </c>
      <c r="E26" s="20">
        <v>84784</v>
      </c>
      <c r="F26" s="20">
        <v>83670</v>
      </c>
      <c r="G26" s="20">
        <v>82671</v>
      </c>
      <c r="H26" s="20">
        <v>82976</v>
      </c>
      <c r="I26" s="20">
        <v>82265</v>
      </c>
      <c r="J26" s="20">
        <v>81392</v>
      </c>
      <c r="K26" s="20">
        <v>81216</v>
      </c>
      <c r="L26" s="20">
        <v>81307</v>
      </c>
      <c r="M26" s="50">
        <v>81501</v>
      </c>
      <c r="N26" s="21">
        <f t="shared" si="0"/>
        <v>82550.83333333333</v>
      </c>
    </row>
    <row r="27" spans="1:14" ht="12" customHeight="1">
      <c r="A27" s="10" t="str">
        <f>'Pregnant Women Participating'!A27</f>
        <v>Alabama</v>
      </c>
      <c r="B27" s="18">
        <v>11924</v>
      </c>
      <c r="C27" s="16">
        <v>12188</v>
      </c>
      <c r="D27" s="16">
        <v>12179</v>
      </c>
      <c r="E27" s="16">
        <v>12574</v>
      </c>
      <c r="F27" s="16">
        <v>12420</v>
      </c>
      <c r="G27" s="16">
        <v>12360</v>
      </c>
      <c r="H27" s="16">
        <v>12284</v>
      </c>
      <c r="I27" s="16">
        <v>12271</v>
      </c>
      <c r="J27" s="16">
        <v>12029</v>
      </c>
      <c r="K27" s="16">
        <v>12031</v>
      </c>
      <c r="L27" s="16">
        <v>12033</v>
      </c>
      <c r="M27" s="51">
        <v>12557</v>
      </c>
      <c r="N27" s="18">
        <f t="shared" si="0"/>
        <v>12237.5</v>
      </c>
    </row>
    <row r="28" spans="1:14" ht="12" customHeight="1">
      <c r="A28" s="10" t="str">
        <f>'Pregnant Women Participating'!A28</f>
        <v>Florida</v>
      </c>
      <c r="B28" s="18">
        <v>29703</v>
      </c>
      <c r="C28" s="16">
        <v>29722</v>
      </c>
      <c r="D28" s="16">
        <v>29578</v>
      </c>
      <c r="E28" s="16">
        <v>30313</v>
      </c>
      <c r="F28" s="16">
        <v>30405</v>
      </c>
      <c r="G28" s="16">
        <v>30415</v>
      </c>
      <c r="H28" s="16">
        <v>30914</v>
      </c>
      <c r="I28" s="16">
        <v>30198</v>
      </c>
      <c r="J28" s="16">
        <v>29649</v>
      </c>
      <c r="K28" s="16">
        <v>29433</v>
      </c>
      <c r="L28" s="16">
        <v>28768</v>
      </c>
      <c r="M28" s="51">
        <v>29552</v>
      </c>
      <c r="N28" s="18">
        <f t="shared" si="0"/>
        <v>29887.5</v>
      </c>
    </row>
    <row r="29" spans="1:14" ht="12" customHeight="1">
      <c r="A29" s="10" t="str">
        <f>'Pregnant Women Participating'!A29</f>
        <v>Georgia</v>
      </c>
      <c r="B29" s="18">
        <v>32426</v>
      </c>
      <c r="C29" s="16">
        <v>32961</v>
      </c>
      <c r="D29" s="16">
        <v>33122</v>
      </c>
      <c r="E29" s="16">
        <v>33294</v>
      </c>
      <c r="F29" s="16">
        <v>32737</v>
      </c>
      <c r="G29" s="16">
        <v>32715</v>
      </c>
      <c r="H29" s="16">
        <v>32206</v>
      </c>
      <c r="I29" s="16">
        <v>32082</v>
      </c>
      <c r="J29" s="16">
        <v>32303</v>
      </c>
      <c r="K29" s="16">
        <v>32400</v>
      </c>
      <c r="L29" s="16">
        <v>32506</v>
      </c>
      <c r="M29" s="51">
        <v>32340</v>
      </c>
      <c r="N29" s="18">
        <f t="shared" si="0"/>
        <v>32591</v>
      </c>
    </row>
    <row r="30" spans="1:14" ht="12" customHeight="1">
      <c r="A30" s="10" t="str">
        <f>'Pregnant Women Participating'!A30</f>
        <v>Georgia</v>
      </c>
      <c r="B30" s="18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51"/>
      <c r="N30" s="18" t="str">
        <f t="shared" si="0"/>
        <v> </v>
      </c>
    </row>
    <row r="31" spans="1:14" ht="12" customHeight="1">
      <c r="A31" s="10" t="str">
        <f>'Pregnant Women Participating'!A31</f>
        <v>Georgia</v>
      </c>
      <c r="B31" s="18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51"/>
      <c r="N31" s="18" t="str">
        <f t="shared" si="0"/>
        <v> </v>
      </c>
    </row>
    <row r="32" spans="1:14" ht="12" customHeight="1">
      <c r="A32" s="10" t="str">
        <f>'Pregnant Women Participating'!A32</f>
        <v>Kentucky</v>
      </c>
      <c r="B32" s="18">
        <v>10563</v>
      </c>
      <c r="C32" s="16">
        <v>10693</v>
      </c>
      <c r="D32" s="16">
        <v>10610</v>
      </c>
      <c r="E32" s="16">
        <v>10726</v>
      </c>
      <c r="F32" s="16">
        <v>10665</v>
      </c>
      <c r="G32" s="16">
        <v>10413</v>
      </c>
      <c r="H32" s="16">
        <v>10350</v>
      </c>
      <c r="I32" s="16">
        <v>10359</v>
      </c>
      <c r="J32" s="16">
        <v>10187</v>
      </c>
      <c r="K32" s="16">
        <v>10170</v>
      </c>
      <c r="L32" s="16">
        <v>10248</v>
      </c>
      <c r="M32" s="51">
        <v>10345</v>
      </c>
      <c r="N32" s="18">
        <f t="shared" si="0"/>
        <v>10444.083333333334</v>
      </c>
    </row>
    <row r="33" spans="1:14" ht="12" customHeight="1">
      <c r="A33" s="10" t="str">
        <f>'Pregnant Women Participating'!A33</f>
        <v>Mississippi</v>
      </c>
      <c r="B33" s="18">
        <v>9148</v>
      </c>
      <c r="C33" s="16">
        <v>9210</v>
      </c>
      <c r="D33" s="16">
        <v>9059</v>
      </c>
      <c r="E33" s="16">
        <v>9437</v>
      </c>
      <c r="F33" s="16">
        <v>9182</v>
      </c>
      <c r="G33" s="16">
        <v>8989</v>
      </c>
      <c r="H33" s="16">
        <v>8999</v>
      </c>
      <c r="I33" s="16">
        <v>8800</v>
      </c>
      <c r="J33" s="16">
        <v>8706</v>
      </c>
      <c r="K33" s="16">
        <v>8813</v>
      </c>
      <c r="L33" s="16">
        <v>8589</v>
      </c>
      <c r="M33" s="51">
        <v>8855</v>
      </c>
      <c r="N33" s="18">
        <f t="shared" si="0"/>
        <v>8982.25</v>
      </c>
    </row>
    <row r="34" spans="1:14" ht="12" customHeight="1">
      <c r="A34" s="10" t="str">
        <f>'Pregnant Women Participating'!A34</f>
        <v>North Carolina</v>
      </c>
      <c r="B34" s="18">
        <v>20582</v>
      </c>
      <c r="C34" s="16">
        <v>20891</v>
      </c>
      <c r="D34" s="16">
        <v>20726</v>
      </c>
      <c r="E34" s="16">
        <v>21000</v>
      </c>
      <c r="F34" s="16">
        <v>20743</v>
      </c>
      <c r="G34" s="16">
        <v>20467</v>
      </c>
      <c r="H34" s="16">
        <v>20434</v>
      </c>
      <c r="I34" s="16">
        <v>20244</v>
      </c>
      <c r="J34" s="16">
        <v>20306</v>
      </c>
      <c r="K34" s="16">
        <v>20215</v>
      </c>
      <c r="L34" s="16">
        <v>20067</v>
      </c>
      <c r="M34" s="51">
        <v>20300</v>
      </c>
      <c r="N34" s="18">
        <f t="shared" si="0"/>
        <v>20497.916666666668</v>
      </c>
    </row>
    <row r="35" spans="1:14" ht="12" customHeight="1">
      <c r="A35" s="10" t="str">
        <f>'Pregnant Women Participating'!A35</f>
        <v>South Carolina</v>
      </c>
      <c r="B35" s="18">
        <v>13868</v>
      </c>
      <c r="C35" s="16">
        <v>13895</v>
      </c>
      <c r="D35" s="16">
        <v>13720</v>
      </c>
      <c r="E35" s="16">
        <v>14373</v>
      </c>
      <c r="F35" s="16">
        <v>14904</v>
      </c>
      <c r="G35" s="16">
        <v>15346</v>
      </c>
      <c r="H35" s="16">
        <v>15990</v>
      </c>
      <c r="I35" s="16">
        <v>16163</v>
      </c>
      <c r="J35" s="16">
        <v>16239</v>
      </c>
      <c r="K35" s="16">
        <v>16418</v>
      </c>
      <c r="L35" s="16">
        <v>16331</v>
      </c>
      <c r="M35" s="51">
        <v>16922</v>
      </c>
      <c r="N35" s="18">
        <f t="shared" si="0"/>
        <v>15347.416666666666</v>
      </c>
    </row>
    <row r="36" spans="1:14" ht="12" customHeight="1">
      <c r="A36" s="10" t="str">
        <f>'Pregnant Women Participating'!A36</f>
        <v>Tennessee</v>
      </c>
      <c r="B36" s="18">
        <v>15607</v>
      </c>
      <c r="C36" s="16">
        <v>15758</v>
      </c>
      <c r="D36" s="16">
        <v>15532</v>
      </c>
      <c r="E36" s="16">
        <v>15744</v>
      </c>
      <c r="F36" s="16">
        <v>15642</v>
      </c>
      <c r="G36" s="16">
        <v>15382</v>
      </c>
      <c r="H36" s="16">
        <v>15398</v>
      </c>
      <c r="I36" s="16">
        <v>15196</v>
      </c>
      <c r="J36" s="16">
        <v>15114</v>
      </c>
      <c r="K36" s="16">
        <v>15217</v>
      </c>
      <c r="L36" s="16">
        <v>14965</v>
      </c>
      <c r="M36" s="51">
        <v>15133</v>
      </c>
      <c r="N36" s="18">
        <f t="shared" si="0"/>
        <v>15390.666666666666</v>
      </c>
    </row>
    <row r="37" spans="1:14" ht="12" customHeight="1">
      <c r="A37" s="10" t="str">
        <f>'Pregnant Women Participating'!A37</f>
        <v>Choctaw Indians, MS</v>
      </c>
      <c r="B37" s="18">
        <v>30</v>
      </c>
      <c r="C37" s="16">
        <v>34</v>
      </c>
      <c r="D37" s="16">
        <v>39</v>
      </c>
      <c r="E37" s="16">
        <v>42</v>
      </c>
      <c r="F37" s="16">
        <v>46</v>
      </c>
      <c r="G37" s="16">
        <v>41</v>
      </c>
      <c r="H37" s="16">
        <v>30</v>
      </c>
      <c r="I37" s="16">
        <v>29</v>
      </c>
      <c r="J37" s="16">
        <v>28</v>
      </c>
      <c r="K37" s="16">
        <v>27</v>
      </c>
      <c r="L37" s="16">
        <v>23</v>
      </c>
      <c r="M37" s="51">
        <v>18</v>
      </c>
      <c r="N37" s="18">
        <f t="shared" si="0"/>
        <v>32.25</v>
      </c>
    </row>
    <row r="38" spans="1:14" ht="12" customHeight="1">
      <c r="A38" s="10" t="str">
        <f>'Pregnant Women Participating'!A38</f>
        <v>Eastern Cherokee, NC</v>
      </c>
      <c r="B38" s="18">
        <v>35</v>
      </c>
      <c r="C38" s="16">
        <v>27</v>
      </c>
      <c r="D38" s="16">
        <v>25</v>
      </c>
      <c r="E38" s="16">
        <v>34</v>
      </c>
      <c r="F38" s="16">
        <v>30</v>
      </c>
      <c r="G38" s="16">
        <v>30</v>
      </c>
      <c r="H38" s="16">
        <v>34</v>
      </c>
      <c r="I38" s="16">
        <v>44</v>
      </c>
      <c r="J38" s="16">
        <v>44</v>
      </c>
      <c r="K38" s="16">
        <v>41</v>
      </c>
      <c r="L38" s="16">
        <v>43</v>
      </c>
      <c r="M38" s="51">
        <v>34</v>
      </c>
      <c r="N38" s="18">
        <f aca="true" t="shared" si="1" ref="N38:N69">IF(SUM(B38:M38)&gt;0,AVERAGE(B38:M38)," ")</f>
        <v>35.083333333333336</v>
      </c>
    </row>
    <row r="39" spans="1:14" s="23" customFormat="1" ht="24.75" customHeight="1">
      <c r="A39" s="19" t="str">
        <f>'Pregnant Women Participating'!A39</f>
        <v>Southeast Region</v>
      </c>
      <c r="B39" s="21">
        <v>143886</v>
      </c>
      <c r="C39" s="20">
        <v>145379</v>
      </c>
      <c r="D39" s="20">
        <v>144590</v>
      </c>
      <c r="E39" s="20">
        <v>147537</v>
      </c>
      <c r="F39" s="20">
        <v>146774</v>
      </c>
      <c r="G39" s="20">
        <v>146158</v>
      </c>
      <c r="H39" s="20">
        <v>146639</v>
      </c>
      <c r="I39" s="20">
        <v>145386</v>
      </c>
      <c r="J39" s="20">
        <v>144605</v>
      </c>
      <c r="K39" s="20">
        <v>144765</v>
      </c>
      <c r="L39" s="20">
        <v>143573</v>
      </c>
      <c r="M39" s="50">
        <v>146056</v>
      </c>
      <c r="N39" s="21">
        <f t="shared" si="1"/>
        <v>145445.66666666666</v>
      </c>
    </row>
    <row r="40" spans="1:14" ht="12" customHeight="1">
      <c r="A40" s="10" t="str">
        <f>'Pregnant Women Participating'!A40</f>
        <v>Illinois</v>
      </c>
      <c r="B40" s="18">
        <v>19815</v>
      </c>
      <c r="C40" s="16">
        <v>19999</v>
      </c>
      <c r="D40" s="16">
        <v>19462</v>
      </c>
      <c r="E40" s="16">
        <v>19505</v>
      </c>
      <c r="F40" s="16">
        <v>19102</v>
      </c>
      <c r="G40" s="16">
        <v>18941</v>
      </c>
      <c r="H40" s="16">
        <v>18950</v>
      </c>
      <c r="I40" s="16">
        <v>18869</v>
      </c>
      <c r="J40" s="16">
        <v>18960</v>
      </c>
      <c r="K40" s="16">
        <v>19075</v>
      </c>
      <c r="L40" s="16">
        <v>19183</v>
      </c>
      <c r="M40" s="51">
        <v>19226</v>
      </c>
      <c r="N40" s="18">
        <f t="shared" si="1"/>
        <v>19257.25</v>
      </c>
    </row>
    <row r="41" spans="1:14" ht="12" customHeight="1">
      <c r="A41" s="10" t="str">
        <f>'Pregnant Women Participating'!A41</f>
        <v>Indiana</v>
      </c>
      <c r="B41" s="18">
        <v>14641</v>
      </c>
      <c r="C41" s="16">
        <v>14854</v>
      </c>
      <c r="D41" s="16">
        <v>14781</v>
      </c>
      <c r="E41" s="16">
        <v>15434</v>
      </c>
      <c r="F41" s="16">
        <v>15323</v>
      </c>
      <c r="G41" s="16">
        <v>15381</v>
      </c>
      <c r="H41" s="16">
        <v>15507</v>
      </c>
      <c r="I41" s="16">
        <v>15428</v>
      </c>
      <c r="J41" s="16">
        <v>15423</v>
      </c>
      <c r="K41" s="16">
        <v>15425</v>
      </c>
      <c r="L41" s="16">
        <v>15475</v>
      </c>
      <c r="M41" s="51">
        <v>15693</v>
      </c>
      <c r="N41" s="18">
        <f t="shared" si="1"/>
        <v>15280.416666666666</v>
      </c>
    </row>
    <row r="42" spans="1:14" ht="12" customHeight="1">
      <c r="A42" s="10" t="str">
        <f>'Pregnant Women Participating'!A42</f>
        <v>Michigan</v>
      </c>
      <c r="B42" s="18">
        <v>20385</v>
      </c>
      <c r="C42" s="16">
        <v>20265</v>
      </c>
      <c r="D42" s="16">
        <v>19710</v>
      </c>
      <c r="E42" s="16">
        <v>20306</v>
      </c>
      <c r="F42" s="16">
        <v>19981</v>
      </c>
      <c r="G42" s="16">
        <v>19678</v>
      </c>
      <c r="H42" s="16">
        <v>19755</v>
      </c>
      <c r="I42" s="16">
        <v>19842</v>
      </c>
      <c r="J42" s="16">
        <v>19723</v>
      </c>
      <c r="K42" s="16">
        <v>19764</v>
      </c>
      <c r="L42" s="16">
        <v>19249</v>
      </c>
      <c r="M42" s="51">
        <v>19347</v>
      </c>
      <c r="N42" s="18">
        <f t="shared" si="1"/>
        <v>19833.75</v>
      </c>
    </row>
    <row r="43" spans="1:14" ht="12" customHeight="1">
      <c r="A43" s="10" t="str">
        <f>'Pregnant Women Participating'!A43</f>
        <v>Minnesota</v>
      </c>
      <c r="B43" s="18">
        <v>9737</v>
      </c>
      <c r="C43" s="16">
        <v>9801</v>
      </c>
      <c r="D43" s="16">
        <v>9646</v>
      </c>
      <c r="E43" s="16">
        <v>9794</v>
      </c>
      <c r="F43" s="16">
        <v>9622</v>
      </c>
      <c r="G43" s="16">
        <v>9441</v>
      </c>
      <c r="H43" s="16">
        <v>9424</v>
      </c>
      <c r="I43" s="16">
        <v>9304</v>
      </c>
      <c r="J43" s="16">
        <v>9311</v>
      </c>
      <c r="K43" s="16">
        <v>9426</v>
      </c>
      <c r="L43" s="16">
        <v>9421</v>
      </c>
      <c r="M43" s="51">
        <v>9518</v>
      </c>
      <c r="N43" s="18">
        <f t="shared" si="1"/>
        <v>9537.083333333334</v>
      </c>
    </row>
    <row r="44" spans="1:14" ht="12" customHeight="1">
      <c r="A44" s="10" t="str">
        <f>'Pregnant Women Participating'!A44</f>
        <v>Ohio</v>
      </c>
      <c r="B44" s="18">
        <v>24594</v>
      </c>
      <c r="C44" s="16">
        <v>25012</v>
      </c>
      <c r="D44" s="16">
        <v>24889</v>
      </c>
      <c r="E44" s="16">
        <v>25057</v>
      </c>
      <c r="F44" s="16">
        <v>24768</v>
      </c>
      <c r="G44" s="16">
        <v>24356</v>
      </c>
      <c r="H44" s="16">
        <v>24558</v>
      </c>
      <c r="I44" s="16">
        <v>24420</v>
      </c>
      <c r="J44" s="16">
        <v>24330</v>
      </c>
      <c r="K44" s="16">
        <v>24167</v>
      </c>
      <c r="L44" s="16">
        <v>24235</v>
      </c>
      <c r="M44" s="51">
        <v>24234</v>
      </c>
      <c r="N44" s="18">
        <f t="shared" si="1"/>
        <v>24551.666666666668</v>
      </c>
    </row>
    <row r="45" spans="1:14" ht="12" customHeight="1">
      <c r="A45" s="10" t="str">
        <f>'Pregnant Women Participating'!A45</f>
        <v>Wisconsin</v>
      </c>
      <c r="B45" s="18">
        <v>9964</v>
      </c>
      <c r="C45" s="16">
        <v>10056</v>
      </c>
      <c r="D45" s="16">
        <v>9812</v>
      </c>
      <c r="E45" s="16">
        <v>9967</v>
      </c>
      <c r="F45" s="16">
        <v>9709</v>
      </c>
      <c r="G45" s="16">
        <v>9599</v>
      </c>
      <c r="H45" s="16">
        <v>9760</v>
      </c>
      <c r="I45" s="16">
        <v>9672</v>
      </c>
      <c r="J45" s="16">
        <v>9698</v>
      </c>
      <c r="K45" s="16">
        <v>9737</v>
      </c>
      <c r="L45" s="16">
        <v>9699</v>
      </c>
      <c r="M45" s="51">
        <v>9929</v>
      </c>
      <c r="N45" s="18">
        <f t="shared" si="1"/>
        <v>9800.166666666666</v>
      </c>
    </row>
    <row r="46" spans="1:14" s="23" customFormat="1" ht="24.75" customHeight="1">
      <c r="A46" s="19" t="str">
        <f>'Pregnant Women Participating'!A46</f>
        <v>Midwest Region</v>
      </c>
      <c r="B46" s="21">
        <v>99136</v>
      </c>
      <c r="C46" s="20">
        <v>99987</v>
      </c>
      <c r="D46" s="20">
        <v>98300</v>
      </c>
      <c r="E46" s="20">
        <v>100063</v>
      </c>
      <c r="F46" s="20">
        <v>98505</v>
      </c>
      <c r="G46" s="20">
        <v>97396</v>
      </c>
      <c r="H46" s="20">
        <v>97954</v>
      </c>
      <c r="I46" s="20">
        <v>97535</v>
      </c>
      <c r="J46" s="20">
        <v>97445</v>
      </c>
      <c r="K46" s="20">
        <v>97594</v>
      </c>
      <c r="L46" s="20">
        <v>97262</v>
      </c>
      <c r="M46" s="50">
        <v>97947</v>
      </c>
      <c r="N46" s="21">
        <f t="shared" si="1"/>
        <v>98260.33333333333</v>
      </c>
    </row>
    <row r="47" spans="1:14" ht="12" customHeight="1">
      <c r="A47" s="10" t="str">
        <f>'Pregnant Women Participating'!A47</f>
        <v>Arkansas</v>
      </c>
      <c r="B47" s="18">
        <v>8013</v>
      </c>
      <c r="C47" s="16">
        <v>8084</v>
      </c>
      <c r="D47" s="16">
        <v>8056</v>
      </c>
      <c r="E47" s="16">
        <v>8137</v>
      </c>
      <c r="F47" s="16">
        <v>8050</v>
      </c>
      <c r="G47" s="16">
        <v>7979</v>
      </c>
      <c r="H47" s="16">
        <v>8153</v>
      </c>
      <c r="I47" s="16">
        <v>8199</v>
      </c>
      <c r="J47" s="16">
        <v>8103</v>
      </c>
      <c r="K47" s="16">
        <v>7807</v>
      </c>
      <c r="L47" s="16">
        <v>7828</v>
      </c>
      <c r="M47" s="51">
        <v>7998</v>
      </c>
      <c r="N47" s="18">
        <f t="shared" si="1"/>
        <v>8033.916666666667</v>
      </c>
    </row>
    <row r="48" spans="1:14" ht="12" customHeight="1">
      <c r="A48" s="10" t="str">
        <f>'Pregnant Women Participating'!A48</f>
        <v>Louisiana</v>
      </c>
      <c r="B48" s="18">
        <v>15139</v>
      </c>
      <c r="C48" s="16">
        <v>15656</v>
      </c>
      <c r="D48" s="16">
        <v>16041</v>
      </c>
      <c r="E48" s="16">
        <v>16386</v>
      </c>
      <c r="F48" s="16">
        <v>16564</v>
      </c>
      <c r="G48" s="16">
        <v>16278</v>
      </c>
      <c r="H48" s="16">
        <v>16157</v>
      </c>
      <c r="I48" s="16">
        <v>15743</v>
      </c>
      <c r="J48" s="16">
        <v>15291</v>
      </c>
      <c r="K48" s="16">
        <v>15087</v>
      </c>
      <c r="L48" s="16">
        <v>14856</v>
      </c>
      <c r="M48" s="51">
        <v>14810</v>
      </c>
      <c r="N48" s="18">
        <f t="shared" si="1"/>
        <v>15667.333333333334</v>
      </c>
    </row>
    <row r="49" spans="1:14" ht="12" customHeight="1">
      <c r="A49" s="10" t="str">
        <f>'Pregnant Women Participating'!A49</f>
        <v>New Mexico</v>
      </c>
      <c r="B49" s="18">
        <v>4385</v>
      </c>
      <c r="C49" s="16">
        <v>4330</v>
      </c>
      <c r="D49" s="16">
        <v>4210</v>
      </c>
      <c r="E49" s="16">
        <v>4403</v>
      </c>
      <c r="F49" s="16">
        <v>4254</v>
      </c>
      <c r="G49" s="16">
        <v>4261</v>
      </c>
      <c r="H49" s="16">
        <v>4231</v>
      </c>
      <c r="I49" s="16">
        <v>4219</v>
      </c>
      <c r="J49" s="16">
        <v>4293</v>
      </c>
      <c r="K49" s="16">
        <v>4355</v>
      </c>
      <c r="L49" s="16">
        <v>4345</v>
      </c>
      <c r="M49" s="51">
        <v>4527</v>
      </c>
      <c r="N49" s="18">
        <f t="shared" si="1"/>
        <v>4317.75</v>
      </c>
    </row>
    <row r="50" spans="1:14" ht="12" customHeight="1">
      <c r="A50" s="10" t="str">
        <f>'Pregnant Women Participating'!A50</f>
        <v>Oklahoma</v>
      </c>
      <c r="B50" s="18">
        <v>8047</v>
      </c>
      <c r="C50" s="16">
        <v>7997</v>
      </c>
      <c r="D50" s="16">
        <v>7904</v>
      </c>
      <c r="E50" s="16">
        <v>8060</v>
      </c>
      <c r="F50" s="16">
        <v>7870</v>
      </c>
      <c r="G50" s="16">
        <v>7854</v>
      </c>
      <c r="H50" s="16">
        <v>7824</v>
      </c>
      <c r="I50" s="16">
        <v>7716</v>
      </c>
      <c r="J50" s="16">
        <v>7532</v>
      </c>
      <c r="K50" s="16">
        <v>7565</v>
      </c>
      <c r="L50" s="16">
        <v>7548</v>
      </c>
      <c r="M50" s="51">
        <v>7801</v>
      </c>
      <c r="N50" s="18">
        <f t="shared" si="1"/>
        <v>7809.833333333333</v>
      </c>
    </row>
    <row r="51" spans="1:14" ht="12" customHeight="1">
      <c r="A51" s="10" t="str">
        <f>'Pregnant Women Participating'!A51</f>
        <v>Texas</v>
      </c>
      <c r="B51" s="18">
        <v>64352</v>
      </c>
      <c r="C51" s="16">
        <v>65027</v>
      </c>
      <c r="D51" s="16">
        <v>64231</v>
      </c>
      <c r="E51" s="16">
        <v>65541</v>
      </c>
      <c r="F51" s="16">
        <v>65036</v>
      </c>
      <c r="G51" s="16">
        <v>63096</v>
      </c>
      <c r="H51" s="16">
        <v>62814</v>
      </c>
      <c r="I51" s="16">
        <v>61091</v>
      </c>
      <c r="J51" s="16">
        <v>59311</v>
      </c>
      <c r="K51" s="16">
        <v>58927</v>
      </c>
      <c r="L51" s="16">
        <v>58924</v>
      </c>
      <c r="M51" s="51">
        <v>60149</v>
      </c>
      <c r="N51" s="18">
        <f t="shared" si="1"/>
        <v>62374.916666666664</v>
      </c>
    </row>
    <row r="52" spans="1:14" ht="12" customHeight="1">
      <c r="A52" s="10" t="str">
        <f>'Pregnant Women Participating'!A52</f>
        <v>Acoma, Canoncito &amp; Laguna, NM</v>
      </c>
      <c r="B52" s="18">
        <v>18</v>
      </c>
      <c r="C52" s="16">
        <v>22</v>
      </c>
      <c r="D52" s="16">
        <v>21</v>
      </c>
      <c r="E52" s="16">
        <v>24</v>
      </c>
      <c r="F52" s="16">
        <v>33</v>
      </c>
      <c r="G52" s="16">
        <v>32</v>
      </c>
      <c r="H52" s="16">
        <v>30</v>
      </c>
      <c r="I52" s="16">
        <v>31</v>
      </c>
      <c r="J52" s="16">
        <v>33</v>
      </c>
      <c r="K52" s="16">
        <v>31</v>
      </c>
      <c r="L52" s="16">
        <v>31</v>
      </c>
      <c r="M52" s="51">
        <v>28</v>
      </c>
      <c r="N52" s="18">
        <f t="shared" si="1"/>
        <v>27.833333333333332</v>
      </c>
    </row>
    <row r="53" spans="1:14" ht="12" customHeight="1">
      <c r="A53" s="10" t="str">
        <f>'Pregnant Women Participating'!A53</f>
        <v>Eight Northern Pueblos, NM</v>
      </c>
      <c r="B53" s="18">
        <v>20</v>
      </c>
      <c r="C53" s="16">
        <v>25</v>
      </c>
      <c r="D53" s="16">
        <v>25</v>
      </c>
      <c r="E53" s="16">
        <v>19</v>
      </c>
      <c r="F53" s="16">
        <v>18</v>
      </c>
      <c r="G53" s="16">
        <v>16</v>
      </c>
      <c r="H53" s="16">
        <v>19</v>
      </c>
      <c r="I53" s="16">
        <v>16</v>
      </c>
      <c r="J53" s="16">
        <v>16</v>
      </c>
      <c r="K53" s="16">
        <v>17</v>
      </c>
      <c r="L53" s="16">
        <v>10</v>
      </c>
      <c r="M53" s="51">
        <v>13</v>
      </c>
      <c r="N53" s="18">
        <f t="shared" si="1"/>
        <v>17.833333333333332</v>
      </c>
    </row>
    <row r="54" spans="1:14" ht="12" customHeight="1">
      <c r="A54" s="10" t="str">
        <f>'Pregnant Women Participating'!A54</f>
        <v>Five Sandoval Pueblos, NM</v>
      </c>
      <c r="B54" s="18">
        <v>14</v>
      </c>
      <c r="C54" s="16">
        <v>16</v>
      </c>
      <c r="D54" s="16">
        <v>13</v>
      </c>
      <c r="E54" s="16">
        <v>9</v>
      </c>
      <c r="F54" s="16">
        <v>6</v>
      </c>
      <c r="G54" s="16">
        <v>6</v>
      </c>
      <c r="H54" s="16">
        <v>6</v>
      </c>
      <c r="I54" s="16">
        <v>11</v>
      </c>
      <c r="J54" s="16">
        <v>10</v>
      </c>
      <c r="K54" s="16">
        <v>13</v>
      </c>
      <c r="L54" s="16">
        <v>14</v>
      </c>
      <c r="M54" s="51">
        <v>13</v>
      </c>
      <c r="N54" s="18">
        <f t="shared" si="1"/>
        <v>10.916666666666666</v>
      </c>
    </row>
    <row r="55" spans="1:14" ht="12" customHeight="1">
      <c r="A55" s="10" t="str">
        <f>'Pregnant Women Participating'!A55</f>
        <v>Isleta Pueblo, NM</v>
      </c>
      <c r="B55" s="18">
        <v>50</v>
      </c>
      <c r="C55" s="16">
        <v>51</v>
      </c>
      <c r="D55" s="16">
        <v>51</v>
      </c>
      <c r="E55" s="16">
        <v>57</v>
      </c>
      <c r="F55" s="16">
        <v>55</v>
      </c>
      <c r="G55" s="16">
        <v>55</v>
      </c>
      <c r="H55" s="16">
        <v>55</v>
      </c>
      <c r="I55" s="16">
        <v>53</v>
      </c>
      <c r="J55" s="16">
        <v>59</v>
      </c>
      <c r="K55" s="16">
        <v>52</v>
      </c>
      <c r="L55" s="16">
        <v>50</v>
      </c>
      <c r="M55" s="51">
        <v>46</v>
      </c>
      <c r="N55" s="18">
        <f t="shared" si="1"/>
        <v>52.833333333333336</v>
      </c>
    </row>
    <row r="56" spans="1:14" ht="12" customHeight="1">
      <c r="A56" s="10" t="str">
        <f>'Pregnant Women Participating'!A56</f>
        <v>San Felipe Pueblo, NM</v>
      </c>
      <c r="B56" s="18">
        <v>12</v>
      </c>
      <c r="C56" s="16">
        <v>13</v>
      </c>
      <c r="D56" s="16">
        <v>8</v>
      </c>
      <c r="E56" s="16">
        <v>15</v>
      </c>
      <c r="F56" s="16">
        <v>15</v>
      </c>
      <c r="G56" s="16">
        <v>16</v>
      </c>
      <c r="H56" s="16">
        <v>16</v>
      </c>
      <c r="I56" s="16">
        <v>18</v>
      </c>
      <c r="J56" s="16">
        <v>15</v>
      </c>
      <c r="K56" s="16">
        <v>19</v>
      </c>
      <c r="L56" s="16">
        <v>15</v>
      </c>
      <c r="M56" s="51">
        <v>15</v>
      </c>
      <c r="N56" s="18">
        <f t="shared" si="1"/>
        <v>14.75</v>
      </c>
    </row>
    <row r="57" spans="1:14" ht="12" customHeight="1">
      <c r="A57" s="10" t="str">
        <f>'Pregnant Women Participating'!A57</f>
        <v>Santo Domingo Tribe, NM</v>
      </c>
      <c r="B57" s="18">
        <v>12</v>
      </c>
      <c r="C57" s="16">
        <v>9</v>
      </c>
      <c r="D57" s="16">
        <v>11</v>
      </c>
      <c r="E57" s="16">
        <v>9</v>
      </c>
      <c r="F57" s="16">
        <v>6</v>
      </c>
      <c r="G57" s="16">
        <v>8</v>
      </c>
      <c r="H57" s="16">
        <v>10</v>
      </c>
      <c r="I57" s="16">
        <v>8</v>
      </c>
      <c r="J57" s="16">
        <v>8</v>
      </c>
      <c r="K57" s="16">
        <v>7</v>
      </c>
      <c r="L57" s="16">
        <v>9</v>
      </c>
      <c r="M57" s="51">
        <v>6</v>
      </c>
      <c r="N57" s="18">
        <f t="shared" si="1"/>
        <v>8.583333333333334</v>
      </c>
    </row>
    <row r="58" spans="1:14" ht="12" customHeight="1">
      <c r="A58" s="10" t="str">
        <f>'Pregnant Women Participating'!A58</f>
        <v>Zuni Pueblo, NM</v>
      </c>
      <c r="B58" s="18">
        <v>34</v>
      </c>
      <c r="C58" s="16">
        <v>41</v>
      </c>
      <c r="D58" s="16">
        <v>45</v>
      </c>
      <c r="E58" s="16">
        <v>44</v>
      </c>
      <c r="F58" s="16">
        <v>42</v>
      </c>
      <c r="G58" s="16">
        <v>40</v>
      </c>
      <c r="H58" s="16">
        <v>34</v>
      </c>
      <c r="I58" s="16">
        <v>30</v>
      </c>
      <c r="J58" s="16">
        <v>24</v>
      </c>
      <c r="K58" s="16">
        <v>27</v>
      </c>
      <c r="L58" s="16">
        <v>26</v>
      </c>
      <c r="M58" s="51">
        <v>31</v>
      </c>
      <c r="N58" s="18">
        <f t="shared" si="1"/>
        <v>34.833333333333336</v>
      </c>
    </row>
    <row r="59" spans="1:14" ht="12" customHeight="1">
      <c r="A59" s="10" t="str">
        <f>'Pregnant Women Participating'!A59</f>
        <v>Cherokee Nation, OK</v>
      </c>
      <c r="B59" s="18">
        <v>577</v>
      </c>
      <c r="C59" s="16">
        <v>610</v>
      </c>
      <c r="D59" s="16">
        <v>587</v>
      </c>
      <c r="E59" s="16">
        <v>594</v>
      </c>
      <c r="F59" s="16">
        <v>549</v>
      </c>
      <c r="G59" s="16">
        <v>532</v>
      </c>
      <c r="H59" s="16">
        <v>552</v>
      </c>
      <c r="I59" s="16">
        <v>527</v>
      </c>
      <c r="J59" s="16">
        <v>532</v>
      </c>
      <c r="K59" s="16">
        <v>522</v>
      </c>
      <c r="L59" s="16">
        <v>523</v>
      </c>
      <c r="M59" s="51">
        <v>532</v>
      </c>
      <c r="N59" s="18">
        <f t="shared" si="1"/>
        <v>553.0833333333334</v>
      </c>
    </row>
    <row r="60" spans="1:14" ht="12" customHeight="1">
      <c r="A60" s="10" t="str">
        <f>'Pregnant Women Participating'!A60</f>
        <v>Chickasaw Nation, OK</v>
      </c>
      <c r="B60" s="18">
        <v>298</v>
      </c>
      <c r="C60" s="16">
        <v>317</v>
      </c>
      <c r="D60" s="16">
        <v>335</v>
      </c>
      <c r="E60" s="16">
        <v>360</v>
      </c>
      <c r="F60" s="16">
        <v>365</v>
      </c>
      <c r="G60" s="16">
        <v>367</v>
      </c>
      <c r="H60" s="16">
        <v>375</v>
      </c>
      <c r="I60" s="16">
        <v>360</v>
      </c>
      <c r="J60" s="16">
        <v>351</v>
      </c>
      <c r="K60" s="16">
        <v>346</v>
      </c>
      <c r="L60" s="16">
        <v>329</v>
      </c>
      <c r="M60" s="51">
        <v>350</v>
      </c>
      <c r="N60" s="18">
        <f t="shared" si="1"/>
        <v>346.0833333333333</v>
      </c>
    </row>
    <row r="61" spans="1:14" ht="12" customHeight="1">
      <c r="A61" s="10" t="str">
        <f>'Pregnant Women Participating'!A61</f>
        <v>Choctaw Nation, OK</v>
      </c>
      <c r="B61" s="18">
        <v>353</v>
      </c>
      <c r="C61" s="16">
        <v>354</v>
      </c>
      <c r="D61" s="16">
        <v>333</v>
      </c>
      <c r="E61" s="16">
        <v>308</v>
      </c>
      <c r="F61" s="16">
        <v>299</v>
      </c>
      <c r="G61" s="16">
        <v>289</v>
      </c>
      <c r="H61" s="16">
        <v>310</v>
      </c>
      <c r="I61" s="16">
        <v>320</v>
      </c>
      <c r="J61" s="16">
        <v>303</v>
      </c>
      <c r="K61" s="16">
        <v>322</v>
      </c>
      <c r="L61" s="16">
        <v>341</v>
      </c>
      <c r="M61" s="51">
        <v>331</v>
      </c>
      <c r="N61" s="18">
        <f t="shared" si="1"/>
        <v>321.9166666666667</v>
      </c>
    </row>
    <row r="62" spans="1:14" ht="12" customHeight="1">
      <c r="A62" s="10" t="str">
        <f>'Pregnant Women Participating'!A62</f>
        <v>Citizen Potawatomi Nation, OK</v>
      </c>
      <c r="B62" s="18">
        <v>123</v>
      </c>
      <c r="C62" s="16">
        <v>134</v>
      </c>
      <c r="D62" s="16">
        <v>133</v>
      </c>
      <c r="E62" s="16">
        <v>138</v>
      </c>
      <c r="F62" s="16">
        <v>134</v>
      </c>
      <c r="G62" s="16">
        <v>124</v>
      </c>
      <c r="H62" s="16">
        <v>131</v>
      </c>
      <c r="I62" s="16">
        <v>137</v>
      </c>
      <c r="J62" s="16">
        <v>136</v>
      </c>
      <c r="K62" s="16">
        <v>125</v>
      </c>
      <c r="L62" s="16">
        <v>112</v>
      </c>
      <c r="M62" s="51">
        <v>101</v>
      </c>
      <c r="N62" s="18">
        <f t="shared" si="1"/>
        <v>127.33333333333333</v>
      </c>
    </row>
    <row r="63" spans="1:14" ht="12" customHeight="1">
      <c r="A63" s="10" t="str">
        <f>'Pregnant Women Participating'!A63</f>
        <v>Inter-Tribal Council, OK</v>
      </c>
      <c r="B63" s="18">
        <v>54</v>
      </c>
      <c r="C63" s="16">
        <v>54</v>
      </c>
      <c r="D63" s="16">
        <v>101</v>
      </c>
      <c r="E63" s="16">
        <v>106</v>
      </c>
      <c r="F63" s="16">
        <v>100</v>
      </c>
      <c r="G63" s="16">
        <v>91</v>
      </c>
      <c r="H63" s="16">
        <v>86</v>
      </c>
      <c r="I63" s="16">
        <v>81</v>
      </c>
      <c r="J63" s="16">
        <v>81</v>
      </c>
      <c r="K63" s="16">
        <v>83</v>
      </c>
      <c r="L63" s="16">
        <v>72</v>
      </c>
      <c r="M63" s="51">
        <v>73</v>
      </c>
      <c r="N63" s="18">
        <f t="shared" si="1"/>
        <v>81.83333333333333</v>
      </c>
    </row>
    <row r="64" spans="1:14" ht="12" customHeight="1">
      <c r="A64" s="10" t="str">
        <f>'Pregnant Women Participating'!A64</f>
        <v>Muscogee Creek Nation, OK</v>
      </c>
      <c r="B64" s="18">
        <v>226</v>
      </c>
      <c r="C64" s="16">
        <v>234</v>
      </c>
      <c r="D64" s="16">
        <v>240</v>
      </c>
      <c r="E64" s="16">
        <v>247</v>
      </c>
      <c r="F64" s="16">
        <v>242</v>
      </c>
      <c r="G64" s="16">
        <v>232</v>
      </c>
      <c r="H64" s="16">
        <v>236</v>
      </c>
      <c r="I64" s="16">
        <v>215</v>
      </c>
      <c r="J64" s="16">
        <v>220</v>
      </c>
      <c r="K64" s="16">
        <v>212</v>
      </c>
      <c r="L64" s="16">
        <v>231</v>
      </c>
      <c r="M64" s="51">
        <v>228</v>
      </c>
      <c r="N64" s="18">
        <f t="shared" si="1"/>
        <v>230.25</v>
      </c>
    </row>
    <row r="65" spans="1:14" ht="12" customHeight="1">
      <c r="A65" s="10" t="str">
        <f>'Pregnant Women Participating'!A65</f>
        <v>Osage Tribal Council, OK</v>
      </c>
      <c r="B65" s="18">
        <v>189</v>
      </c>
      <c r="C65" s="16">
        <v>189</v>
      </c>
      <c r="D65" s="16">
        <v>179</v>
      </c>
      <c r="E65" s="16">
        <v>186</v>
      </c>
      <c r="F65" s="16">
        <v>181</v>
      </c>
      <c r="G65" s="16">
        <v>183</v>
      </c>
      <c r="H65" s="16">
        <v>193</v>
      </c>
      <c r="I65" s="16">
        <v>196</v>
      </c>
      <c r="J65" s="16">
        <v>194</v>
      </c>
      <c r="K65" s="16">
        <v>214</v>
      </c>
      <c r="L65" s="16">
        <v>204</v>
      </c>
      <c r="M65" s="51">
        <v>216</v>
      </c>
      <c r="N65" s="18">
        <f t="shared" si="1"/>
        <v>193.66666666666666</v>
      </c>
    </row>
    <row r="66" spans="1:14" ht="12" customHeight="1">
      <c r="A66" s="10" t="str">
        <f>'Pregnant Women Participating'!A66</f>
        <v>Otoe-Missouria Tribe, OK</v>
      </c>
      <c r="B66" s="18">
        <v>47</v>
      </c>
      <c r="C66" s="16">
        <v>60</v>
      </c>
      <c r="D66" s="16">
        <v>57</v>
      </c>
      <c r="E66" s="16">
        <v>59</v>
      </c>
      <c r="F66" s="16">
        <v>68</v>
      </c>
      <c r="G66" s="16">
        <v>63</v>
      </c>
      <c r="H66" s="16">
        <v>68</v>
      </c>
      <c r="I66" s="16">
        <v>63</v>
      </c>
      <c r="J66" s="16">
        <v>65</v>
      </c>
      <c r="K66" s="16">
        <v>66</v>
      </c>
      <c r="L66" s="16">
        <v>68</v>
      </c>
      <c r="M66" s="51">
        <v>66</v>
      </c>
      <c r="N66" s="18">
        <f t="shared" si="1"/>
        <v>62.5</v>
      </c>
    </row>
    <row r="67" spans="1:14" ht="12" customHeight="1">
      <c r="A67" s="10" t="str">
        <f>'Pregnant Women Participating'!A67</f>
        <v>Wichita, Caddo &amp; Delaware (WCD), OK</v>
      </c>
      <c r="B67" s="18">
        <v>320</v>
      </c>
      <c r="C67" s="16">
        <v>327</v>
      </c>
      <c r="D67" s="16">
        <v>328</v>
      </c>
      <c r="E67" s="16">
        <v>342</v>
      </c>
      <c r="F67" s="16">
        <v>311</v>
      </c>
      <c r="G67" s="16">
        <v>331</v>
      </c>
      <c r="H67" s="16">
        <v>308</v>
      </c>
      <c r="I67" s="16">
        <v>298</v>
      </c>
      <c r="J67" s="16">
        <v>315</v>
      </c>
      <c r="K67" s="16">
        <v>319</v>
      </c>
      <c r="L67" s="16">
        <v>333</v>
      </c>
      <c r="M67" s="51">
        <v>341</v>
      </c>
      <c r="N67" s="18">
        <f t="shared" si="1"/>
        <v>322.75</v>
      </c>
    </row>
    <row r="68" spans="1:14" s="23" customFormat="1" ht="24.75" customHeight="1">
      <c r="A68" s="19" t="str">
        <f>'Pregnant Women Participating'!A68</f>
        <v>Southwest Region</v>
      </c>
      <c r="B68" s="21">
        <v>102283</v>
      </c>
      <c r="C68" s="20">
        <v>103550</v>
      </c>
      <c r="D68" s="20">
        <v>102909</v>
      </c>
      <c r="E68" s="20">
        <v>105044</v>
      </c>
      <c r="F68" s="20">
        <v>104198</v>
      </c>
      <c r="G68" s="20">
        <v>101853</v>
      </c>
      <c r="H68" s="20">
        <v>101608</v>
      </c>
      <c r="I68" s="20">
        <v>99332</v>
      </c>
      <c r="J68" s="20">
        <v>96892</v>
      </c>
      <c r="K68" s="20">
        <v>96116</v>
      </c>
      <c r="L68" s="20">
        <v>95869</v>
      </c>
      <c r="M68" s="50">
        <v>97675</v>
      </c>
      <c r="N68" s="21">
        <f t="shared" si="1"/>
        <v>100610.75</v>
      </c>
    </row>
    <row r="69" spans="1:14" ht="12" customHeight="1">
      <c r="A69" s="10" t="str">
        <f>'Pregnant Women Participating'!A69</f>
        <v>Colorado</v>
      </c>
      <c r="B69" s="18">
        <v>6321</v>
      </c>
      <c r="C69" s="16">
        <v>6290</v>
      </c>
      <c r="D69" s="16">
        <v>6229</v>
      </c>
      <c r="E69" s="16">
        <v>6376</v>
      </c>
      <c r="F69" s="16">
        <v>6304</v>
      </c>
      <c r="G69" s="16">
        <v>6498</v>
      </c>
      <c r="H69" s="16">
        <v>6644</v>
      </c>
      <c r="I69" s="16">
        <v>6848</v>
      </c>
      <c r="J69" s="16">
        <v>7014</v>
      </c>
      <c r="K69" s="16">
        <v>7259</v>
      </c>
      <c r="L69" s="16">
        <v>7328</v>
      </c>
      <c r="M69" s="51">
        <v>7484</v>
      </c>
      <c r="N69" s="18">
        <f t="shared" si="1"/>
        <v>6716.25</v>
      </c>
    </row>
    <row r="70" spans="1:14" ht="12" customHeight="1">
      <c r="A70" s="10" t="str">
        <f>'Pregnant Women Participating'!A70</f>
        <v>Iowa</v>
      </c>
      <c r="B70" s="18">
        <v>6959</v>
      </c>
      <c r="C70" s="16">
        <v>6954</v>
      </c>
      <c r="D70" s="16">
        <v>6840</v>
      </c>
      <c r="E70" s="16">
        <v>6924</v>
      </c>
      <c r="F70" s="16">
        <v>6811</v>
      </c>
      <c r="G70" s="16">
        <v>6624</v>
      </c>
      <c r="H70" s="16">
        <v>6591</v>
      </c>
      <c r="I70" s="16">
        <v>6576</v>
      </c>
      <c r="J70" s="16">
        <v>6602</v>
      </c>
      <c r="K70" s="16">
        <v>6640</v>
      </c>
      <c r="L70" s="16">
        <v>6615</v>
      </c>
      <c r="M70" s="51">
        <v>6724</v>
      </c>
      <c r="N70" s="18">
        <f aca="true" t="shared" si="2" ref="N70:N101">IF(SUM(B70:M70)&gt;0,AVERAGE(B70:M70)," ")</f>
        <v>6738.333333333333</v>
      </c>
    </row>
    <row r="71" spans="1:14" ht="12" customHeight="1">
      <c r="A71" s="10" t="str">
        <f>'Pregnant Women Participating'!A71</f>
        <v>Kansas</v>
      </c>
      <c r="B71" s="18">
        <v>5978</v>
      </c>
      <c r="C71" s="16">
        <v>6158</v>
      </c>
      <c r="D71" s="16">
        <v>5963</v>
      </c>
      <c r="E71" s="16">
        <v>5969</v>
      </c>
      <c r="F71" s="16">
        <v>6040</v>
      </c>
      <c r="G71" s="16">
        <v>5943</v>
      </c>
      <c r="H71" s="16">
        <v>5935</v>
      </c>
      <c r="I71" s="16">
        <v>5934</v>
      </c>
      <c r="J71" s="16">
        <v>5863</v>
      </c>
      <c r="K71" s="16">
        <v>5978</v>
      </c>
      <c r="L71" s="16">
        <v>6007</v>
      </c>
      <c r="M71" s="51">
        <v>6012</v>
      </c>
      <c r="N71" s="18">
        <f t="shared" si="2"/>
        <v>5981.666666666667</v>
      </c>
    </row>
    <row r="72" spans="1:14" ht="12" customHeight="1">
      <c r="A72" s="10" t="str">
        <f>'Pregnant Women Participating'!A72</f>
        <v>Missouri</v>
      </c>
      <c r="B72" s="18">
        <v>16305</v>
      </c>
      <c r="C72" s="16">
        <v>16466</v>
      </c>
      <c r="D72" s="16">
        <v>16159</v>
      </c>
      <c r="E72" s="16">
        <v>16654</v>
      </c>
      <c r="F72" s="16">
        <v>16110</v>
      </c>
      <c r="G72" s="16">
        <v>15748</v>
      </c>
      <c r="H72" s="16">
        <v>16013</v>
      </c>
      <c r="I72" s="16">
        <v>15763</v>
      </c>
      <c r="J72" s="16">
        <v>15876</v>
      </c>
      <c r="K72" s="16">
        <v>15996</v>
      </c>
      <c r="L72" s="16">
        <v>6297</v>
      </c>
      <c r="M72" s="51">
        <v>16445</v>
      </c>
      <c r="N72" s="18">
        <f t="shared" si="2"/>
        <v>15319.333333333334</v>
      </c>
    </row>
    <row r="73" spans="1:14" ht="12" customHeight="1">
      <c r="A73" s="10" t="str">
        <f>'Pregnant Women Participating'!A73</f>
        <v>Montana</v>
      </c>
      <c r="B73" s="18">
        <v>1511</v>
      </c>
      <c r="C73" s="16">
        <v>1528</v>
      </c>
      <c r="D73" s="16">
        <v>1461</v>
      </c>
      <c r="E73" s="16">
        <v>1510</v>
      </c>
      <c r="F73" s="16">
        <v>1492</v>
      </c>
      <c r="G73" s="16">
        <v>1485</v>
      </c>
      <c r="H73" s="16">
        <v>1502</v>
      </c>
      <c r="I73" s="16">
        <v>1580</v>
      </c>
      <c r="J73" s="16">
        <v>1593</v>
      </c>
      <c r="K73" s="16">
        <v>1635</v>
      </c>
      <c r="L73" s="16">
        <v>1630</v>
      </c>
      <c r="M73" s="51">
        <v>1430</v>
      </c>
      <c r="N73" s="18">
        <f t="shared" si="2"/>
        <v>1529.75</v>
      </c>
    </row>
    <row r="74" spans="1:14" ht="12" customHeight="1">
      <c r="A74" s="10" t="str">
        <f>'Pregnant Women Participating'!A74</f>
        <v>Nebraska</v>
      </c>
      <c r="B74" s="18">
        <v>3330</v>
      </c>
      <c r="C74" s="16">
        <v>3331</v>
      </c>
      <c r="D74" s="16">
        <v>2736</v>
      </c>
      <c r="E74" s="16">
        <v>2867</v>
      </c>
      <c r="F74" s="16">
        <v>2782</v>
      </c>
      <c r="G74" s="16">
        <v>3079</v>
      </c>
      <c r="H74" s="16">
        <v>3208</v>
      </c>
      <c r="I74" s="16">
        <v>3269</v>
      </c>
      <c r="J74" s="16">
        <v>3312</v>
      </c>
      <c r="K74" s="16">
        <v>3346</v>
      </c>
      <c r="L74" s="16">
        <v>3315</v>
      </c>
      <c r="M74" s="51">
        <v>2776</v>
      </c>
      <c r="N74" s="18">
        <f t="shared" si="2"/>
        <v>3112.5833333333335</v>
      </c>
    </row>
    <row r="75" spans="1:14" ht="12" customHeight="1">
      <c r="A75" s="10" t="str">
        <f>'Pregnant Women Participating'!A75</f>
        <v>North Dakota</v>
      </c>
      <c r="B75" s="18">
        <v>1187</v>
      </c>
      <c r="C75" s="16">
        <v>1185</v>
      </c>
      <c r="D75" s="16">
        <v>1114</v>
      </c>
      <c r="E75" s="16">
        <v>1178</v>
      </c>
      <c r="F75" s="16">
        <v>1131</v>
      </c>
      <c r="G75" s="16">
        <v>1101</v>
      </c>
      <c r="H75" s="16">
        <v>1103</v>
      </c>
      <c r="I75" s="16">
        <v>1048</v>
      </c>
      <c r="J75" s="16">
        <v>1044</v>
      </c>
      <c r="K75" s="16">
        <v>1075</v>
      </c>
      <c r="L75" s="16">
        <v>1088</v>
      </c>
      <c r="M75" s="51">
        <v>1091</v>
      </c>
      <c r="N75" s="18">
        <f t="shared" si="2"/>
        <v>1112.0833333333333</v>
      </c>
    </row>
    <row r="76" spans="1:14" ht="12" customHeight="1">
      <c r="A76" s="10" t="str">
        <f>'Pregnant Women Participating'!A76</f>
        <v>South Dakota</v>
      </c>
      <c r="B76" s="18">
        <v>1612</v>
      </c>
      <c r="C76" s="16">
        <v>1600</v>
      </c>
      <c r="D76" s="16">
        <v>1613</v>
      </c>
      <c r="E76" s="16">
        <v>1593</v>
      </c>
      <c r="F76" s="16">
        <v>1600</v>
      </c>
      <c r="G76" s="16">
        <v>1568</v>
      </c>
      <c r="H76" s="16">
        <v>1577</v>
      </c>
      <c r="I76" s="16">
        <v>1558</v>
      </c>
      <c r="J76" s="16">
        <v>1553</v>
      </c>
      <c r="K76" s="16">
        <v>1570</v>
      </c>
      <c r="L76" s="16">
        <v>1588</v>
      </c>
      <c r="M76" s="51">
        <v>1632</v>
      </c>
      <c r="N76" s="18">
        <f t="shared" si="2"/>
        <v>1588.6666666666667</v>
      </c>
    </row>
    <row r="77" spans="1:14" ht="12" customHeight="1">
      <c r="A77" s="10" t="str">
        <f>'Pregnant Women Participating'!A77</f>
        <v>Utah</v>
      </c>
      <c r="B77" s="18">
        <v>6968</v>
      </c>
      <c r="C77" s="16">
        <v>6934</v>
      </c>
      <c r="D77" s="16">
        <v>6926</v>
      </c>
      <c r="E77" s="16">
        <v>6873</v>
      </c>
      <c r="F77" s="16">
        <v>6828</v>
      </c>
      <c r="G77" s="16">
        <v>6940</v>
      </c>
      <c r="H77" s="16">
        <v>7082</v>
      </c>
      <c r="I77" s="16">
        <v>7141</v>
      </c>
      <c r="J77" s="16">
        <v>7083</v>
      </c>
      <c r="K77" s="16">
        <v>7243</v>
      </c>
      <c r="L77" s="16">
        <v>7146</v>
      </c>
      <c r="M77" s="51">
        <v>7133</v>
      </c>
      <c r="N77" s="18">
        <f t="shared" si="2"/>
        <v>7024.75</v>
      </c>
    </row>
    <row r="78" spans="1:14" ht="12" customHeight="1">
      <c r="A78" s="10" t="str">
        <f>'Pregnant Women Participating'!A78</f>
        <v>Wyoming</v>
      </c>
      <c r="B78" s="18">
        <v>911</v>
      </c>
      <c r="C78" s="16">
        <v>902</v>
      </c>
      <c r="D78" s="16">
        <v>870</v>
      </c>
      <c r="E78" s="16">
        <v>851</v>
      </c>
      <c r="F78" s="16">
        <v>883</v>
      </c>
      <c r="G78" s="16">
        <v>885</v>
      </c>
      <c r="H78" s="16">
        <v>901</v>
      </c>
      <c r="I78" s="16">
        <v>941</v>
      </c>
      <c r="J78" s="16">
        <v>963</v>
      </c>
      <c r="K78" s="16">
        <v>840</v>
      </c>
      <c r="L78" s="16">
        <v>914</v>
      </c>
      <c r="M78" s="51">
        <v>930</v>
      </c>
      <c r="N78" s="18">
        <f t="shared" si="2"/>
        <v>899.25</v>
      </c>
    </row>
    <row r="79" spans="1:14" ht="12" customHeight="1">
      <c r="A79" s="10" t="str">
        <f>'Pregnant Women Participating'!A79</f>
        <v>Ute Mountain Ute Tribe, CO</v>
      </c>
      <c r="B79" s="18">
        <v>5</v>
      </c>
      <c r="C79" s="16">
        <v>5</v>
      </c>
      <c r="D79" s="16">
        <v>6</v>
      </c>
      <c r="E79" s="16">
        <v>2</v>
      </c>
      <c r="F79" s="16">
        <v>2</v>
      </c>
      <c r="G79" s="16">
        <v>2</v>
      </c>
      <c r="H79" s="16">
        <v>2</v>
      </c>
      <c r="I79" s="16">
        <v>2</v>
      </c>
      <c r="J79" s="16">
        <v>2</v>
      </c>
      <c r="K79" s="16">
        <v>3</v>
      </c>
      <c r="L79" s="16">
        <v>2</v>
      </c>
      <c r="M79" s="51">
        <v>3</v>
      </c>
      <c r="N79" s="18">
        <f t="shared" si="2"/>
        <v>3</v>
      </c>
    </row>
    <row r="80" spans="1:14" ht="12" customHeight="1">
      <c r="A80" s="10" t="str">
        <f>'Pregnant Women Participating'!A80</f>
        <v>Omaha Sioux, NE</v>
      </c>
      <c r="B80" s="18">
        <v>5</v>
      </c>
      <c r="C80" s="16">
        <v>5</v>
      </c>
      <c r="D80" s="16">
        <v>4</v>
      </c>
      <c r="E80" s="16">
        <v>3</v>
      </c>
      <c r="F80" s="16">
        <v>3</v>
      </c>
      <c r="G80" s="16">
        <v>2</v>
      </c>
      <c r="H80" s="16">
        <v>3</v>
      </c>
      <c r="I80" s="16">
        <v>4</v>
      </c>
      <c r="J80" s="16">
        <v>6</v>
      </c>
      <c r="K80" s="16">
        <v>5</v>
      </c>
      <c r="L80" s="16">
        <v>7</v>
      </c>
      <c r="M80" s="51">
        <v>5</v>
      </c>
      <c r="N80" s="18">
        <f t="shared" si="2"/>
        <v>4.333333333333333</v>
      </c>
    </row>
    <row r="81" spans="1:14" ht="12" customHeight="1">
      <c r="A81" s="10" t="str">
        <f>'Pregnant Women Participating'!A81</f>
        <v>Santee Sioux, NE</v>
      </c>
      <c r="B81" s="18">
        <v>2</v>
      </c>
      <c r="C81" s="16">
        <v>2</v>
      </c>
      <c r="D81" s="16">
        <v>2</v>
      </c>
      <c r="E81" s="16">
        <v>5</v>
      </c>
      <c r="F81" s="16">
        <v>5</v>
      </c>
      <c r="G81" s="16">
        <v>6</v>
      </c>
      <c r="H81" s="16">
        <v>7</v>
      </c>
      <c r="I81" s="16">
        <v>5</v>
      </c>
      <c r="J81" s="16">
        <v>5</v>
      </c>
      <c r="K81" s="16">
        <v>5</v>
      </c>
      <c r="L81" s="16">
        <v>4</v>
      </c>
      <c r="M81" s="51">
        <v>5</v>
      </c>
      <c r="N81" s="18">
        <f t="shared" si="2"/>
        <v>4.416666666666667</v>
      </c>
    </row>
    <row r="82" spans="1:14" ht="12" customHeight="1">
      <c r="A82" s="10" t="str">
        <f>'Pregnant Women Participating'!A82</f>
        <v>Winnebago Tribe, NE</v>
      </c>
      <c r="B82" s="18">
        <v>17</v>
      </c>
      <c r="C82" s="16">
        <v>16</v>
      </c>
      <c r="D82" s="16">
        <v>10</v>
      </c>
      <c r="E82" s="16">
        <v>7</v>
      </c>
      <c r="F82" s="16">
        <v>6</v>
      </c>
      <c r="G82" s="16">
        <v>9</v>
      </c>
      <c r="H82" s="16">
        <v>9</v>
      </c>
      <c r="I82" s="16">
        <v>11</v>
      </c>
      <c r="J82" s="16">
        <v>10</v>
      </c>
      <c r="K82" s="16">
        <v>8</v>
      </c>
      <c r="L82" s="16">
        <v>8</v>
      </c>
      <c r="M82" s="51">
        <v>4</v>
      </c>
      <c r="N82" s="18">
        <f t="shared" si="2"/>
        <v>9.583333333333334</v>
      </c>
    </row>
    <row r="83" spans="1:14" ht="12" customHeight="1">
      <c r="A83" s="10" t="str">
        <f>'Pregnant Women Participating'!A83</f>
        <v>Standing Rock Sioux Tribe, ND</v>
      </c>
      <c r="B83" s="18">
        <v>47</v>
      </c>
      <c r="C83" s="16">
        <v>45</v>
      </c>
      <c r="D83" s="16">
        <v>51</v>
      </c>
      <c r="E83" s="16">
        <v>57</v>
      </c>
      <c r="F83" s="16">
        <v>56</v>
      </c>
      <c r="G83" s="16">
        <v>65</v>
      </c>
      <c r="H83" s="16">
        <v>64</v>
      </c>
      <c r="I83" s="16">
        <v>60</v>
      </c>
      <c r="J83" s="16">
        <v>65</v>
      </c>
      <c r="K83" s="16">
        <v>70</v>
      </c>
      <c r="L83" s="16">
        <v>64</v>
      </c>
      <c r="M83" s="51">
        <v>62</v>
      </c>
      <c r="N83" s="18">
        <f t="shared" si="2"/>
        <v>58.833333333333336</v>
      </c>
    </row>
    <row r="84" spans="1:14" ht="12" customHeight="1">
      <c r="A84" s="10" t="str">
        <f>'Pregnant Women Participating'!A84</f>
        <v>Three Affiliated Tribes, ND</v>
      </c>
      <c r="B84" s="18">
        <v>9</v>
      </c>
      <c r="C84" s="16">
        <v>8</v>
      </c>
      <c r="D84" s="16">
        <v>8</v>
      </c>
      <c r="E84" s="16">
        <v>10</v>
      </c>
      <c r="F84" s="16">
        <v>8</v>
      </c>
      <c r="G84" s="16">
        <v>12</v>
      </c>
      <c r="H84" s="16">
        <v>12</v>
      </c>
      <c r="I84" s="16">
        <v>16</v>
      </c>
      <c r="J84" s="16">
        <v>14</v>
      </c>
      <c r="K84" s="16">
        <v>13</v>
      </c>
      <c r="L84" s="16">
        <v>17</v>
      </c>
      <c r="M84" s="51">
        <v>14</v>
      </c>
      <c r="N84" s="18">
        <f t="shared" si="2"/>
        <v>11.75</v>
      </c>
    </row>
    <row r="85" spans="1:14" ht="12" customHeight="1">
      <c r="A85" s="10" t="str">
        <f>'Pregnant Women Participating'!A85</f>
        <v>Cheyenne River Sioux, SD</v>
      </c>
      <c r="B85" s="18">
        <v>57</v>
      </c>
      <c r="C85" s="16">
        <v>56</v>
      </c>
      <c r="D85" s="16">
        <v>58</v>
      </c>
      <c r="E85" s="16">
        <v>59</v>
      </c>
      <c r="F85" s="16">
        <v>51</v>
      </c>
      <c r="G85" s="16">
        <v>47</v>
      </c>
      <c r="H85" s="16">
        <v>44</v>
      </c>
      <c r="I85" s="16">
        <v>41</v>
      </c>
      <c r="J85" s="16">
        <v>41</v>
      </c>
      <c r="K85" s="16">
        <v>42</v>
      </c>
      <c r="L85" s="16">
        <v>48</v>
      </c>
      <c r="M85" s="51">
        <v>45</v>
      </c>
      <c r="N85" s="18">
        <f t="shared" si="2"/>
        <v>49.083333333333336</v>
      </c>
    </row>
    <row r="86" spans="1:14" ht="12" customHeight="1">
      <c r="A86" s="10" t="str">
        <f>'Pregnant Women Participating'!A86</f>
        <v>Rosebud Sioux, SD</v>
      </c>
      <c r="B86" s="18">
        <v>55</v>
      </c>
      <c r="C86" s="16">
        <v>58</v>
      </c>
      <c r="D86" s="16">
        <v>59</v>
      </c>
      <c r="E86" s="16">
        <v>64</v>
      </c>
      <c r="F86" s="16">
        <v>62</v>
      </c>
      <c r="G86" s="16">
        <v>61</v>
      </c>
      <c r="H86" s="16">
        <v>54</v>
      </c>
      <c r="I86" s="16">
        <v>52</v>
      </c>
      <c r="J86" s="16">
        <v>49</v>
      </c>
      <c r="K86" s="16">
        <v>48</v>
      </c>
      <c r="L86" s="16">
        <v>45</v>
      </c>
      <c r="M86" s="51">
        <v>42</v>
      </c>
      <c r="N86" s="18">
        <f t="shared" si="2"/>
        <v>54.083333333333336</v>
      </c>
    </row>
    <row r="87" spans="1:14" ht="12" customHeight="1">
      <c r="A87" s="10" t="str">
        <f>'Pregnant Women Participating'!A87</f>
        <v>Northern Arapahoe, WY</v>
      </c>
      <c r="B87" s="18">
        <v>25</v>
      </c>
      <c r="C87" s="16">
        <v>37</v>
      </c>
      <c r="D87" s="16">
        <v>38</v>
      </c>
      <c r="E87" s="16">
        <v>42</v>
      </c>
      <c r="F87" s="16">
        <v>50</v>
      </c>
      <c r="G87" s="16">
        <v>48</v>
      </c>
      <c r="H87" s="16">
        <v>36</v>
      </c>
      <c r="I87" s="16">
        <v>40</v>
      </c>
      <c r="J87" s="16">
        <v>37</v>
      </c>
      <c r="K87" s="16">
        <v>37</v>
      </c>
      <c r="L87" s="16">
        <v>32</v>
      </c>
      <c r="M87" s="51">
        <v>39</v>
      </c>
      <c r="N87" s="18">
        <f t="shared" si="2"/>
        <v>38.416666666666664</v>
      </c>
    </row>
    <row r="88" spans="1:14" ht="12" customHeight="1">
      <c r="A88" s="10" t="str">
        <f>'Pregnant Women Participating'!A88</f>
        <v>Shoshone Tribe, WY</v>
      </c>
      <c r="B88" s="18">
        <v>21</v>
      </c>
      <c r="C88" s="16">
        <v>17</v>
      </c>
      <c r="D88" s="16">
        <v>17</v>
      </c>
      <c r="E88" s="16">
        <v>16</v>
      </c>
      <c r="F88" s="16">
        <v>16</v>
      </c>
      <c r="G88" s="16">
        <v>15</v>
      </c>
      <c r="H88" s="16">
        <v>15</v>
      </c>
      <c r="I88" s="16">
        <v>7</v>
      </c>
      <c r="J88" s="16">
        <v>12</v>
      </c>
      <c r="K88" s="16">
        <v>6</v>
      </c>
      <c r="L88" s="16">
        <v>20</v>
      </c>
      <c r="M88" s="51">
        <v>13</v>
      </c>
      <c r="N88" s="18">
        <f t="shared" si="2"/>
        <v>14.583333333333334</v>
      </c>
    </row>
    <row r="89" spans="1:14" s="23" customFormat="1" ht="24.75" customHeight="1">
      <c r="A89" s="19" t="str">
        <f>'Pregnant Women Participating'!A89</f>
        <v>Mountain Plains</v>
      </c>
      <c r="B89" s="21">
        <v>51325</v>
      </c>
      <c r="C89" s="20">
        <v>51597</v>
      </c>
      <c r="D89" s="20">
        <v>50164</v>
      </c>
      <c r="E89" s="20">
        <v>51060</v>
      </c>
      <c r="F89" s="20">
        <v>50240</v>
      </c>
      <c r="G89" s="20">
        <v>50138</v>
      </c>
      <c r="H89" s="20">
        <v>50802</v>
      </c>
      <c r="I89" s="20">
        <v>50896</v>
      </c>
      <c r="J89" s="20">
        <v>51144</v>
      </c>
      <c r="K89" s="20">
        <v>51819</v>
      </c>
      <c r="L89" s="20">
        <v>42175</v>
      </c>
      <c r="M89" s="50">
        <v>51889</v>
      </c>
      <c r="N89" s="21">
        <f t="shared" si="2"/>
        <v>50270.75</v>
      </c>
    </row>
    <row r="90" spans="1:14" ht="12" customHeight="1">
      <c r="A90" s="11" t="str">
        <f>'Pregnant Women Participating'!A90</f>
        <v>Alaska</v>
      </c>
      <c r="B90" s="18">
        <v>1146</v>
      </c>
      <c r="C90" s="16">
        <v>1141</v>
      </c>
      <c r="D90" s="16">
        <v>1110</v>
      </c>
      <c r="E90" s="16">
        <v>1111</v>
      </c>
      <c r="F90" s="16">
        <v>1136</v>
      </c>
      <c r="G90" s="16">
        <v>1104</v>
      </c>
      <c r="H90" s="16">
        <v>1124</v>
      </c>
      <c r="I90" s="16">
        <v>1099</v>
      </c>
      <c r="J90" s="16">
        <v>1105</v>
      </c>
      <c r="K90" s="16">
        <v>1135</v>
      </c>
      <c r="L90" s="16">
        <v>1123</v>
      </c>
      <c r="M90" s="51">
        <v>1127</v>
      </c>
      <c r="N90" s="18">
        <f t="shared" si="2"/>
        <v>1121.75</v>
      </c>
    </row>
    <row r="91" spans="1:14" ht="12" customHeight="1">
      <c r="A91" s="11" t="str">
        <f>'Pregnant Women Participating'!A91</f>
        <v>American Samoa</v>
      </c>
      <c r="B91" s="18">
        <v>135</v>
      </c>
      <c r="C91" s="16">
        <v>125</v>
      </c>
      <c r="D91" s="16">
        <v>121</v>
      </c>
      <c r="E91" s="16">
        <v>129</v>
      </c>
      <c r="F91" s="16">
        <v>124</v>
      </c>
      <c r="G91" s="16">
        <v>113</v>
      </c>
      <c r="H91" s="16">
        <v>101</v>
      </c>
      <c r="I91" s="16">
        <v>93</v>
      </c>
      <c r="J91" s="16">
        <v>106</v>
      </c>
      <c r="K91" s="16">
        <v>113</v>
      </c>
      <c r="L91" s="16">
        <v>127</v>
      </c>
      <c r="M91" s="51">
        <v>115</v>
      </c>
      <c r="N91" s="18">
        <f t="shared" si="2"/>
        <v>116.83333333333333</v>
      </c>
    </row>
    <row r="92" spans="1:14" ht="12" customHeight="1">
      <c r="A92" s="11" t="str">
        <f>'Pregnant Women Participating'!A92</f>
        <v>Arizona</v>
      </c>
      <c r="B92" s="18">
        <v>12732</v>
      </c>
      <c r="C92" s="16">
        <v>13195</v>
      </c>
      <c r="D92" s="16">
        <v>13073</v>
      </c>
      <c r="E92" s="16">
        <v>13735</v>
      </c>
      <c r="F92" s="16">
        <v>13325</v>
      </c>
      <c r="G92" s="16">
        <v>13339</v>
      </c>
      <c r="H92" s="16">
        <v>12937</v>
      </c>
      <c r="I92" s="16">
        <v>12476</v>
      </c>
      <c r="J92" s="16">
        <v>12464</v>
      </c>
      <c r="K92" s="16">
        <v>12198</v>
      </c>
      <c r="L92" s="16">
        <v>12085</v>
      </c>
      <c r="M92" s="51">
        <v>12288</v>
      </c>
      <c r="N92" s="18">
        <f t="shared" si="2"/>
        <v>12820.583333333334</v>
      </c>
    </row>
    <row r="93" spans="1:14" ht="12" customHeight="1">
      <c r="A93" s="11" t="str">
        <f>'Pregnant Women Participating'!A93</f>
        <v>California</v>
      </c>
      <c r="B93" s="18">
        <v>93860</v>
      </c>
      <c r="C93" s="16">
        <v>96549</v>
      </c>
      <c r="D93" s="16">
        <v>94602</v>
      </c>
      <c r="E93" s="16">
        <v>98653</v>
      </c>
      <c r="F93" s="16">
        <v>98032</v>
      </c>
      <c r="G93" s="16">
        <v>95551</v>
      </c>
      <c r="H93" s="16">
        <v>95075</v>
      </c>
      <c r="I93" s="16">
        <v>92436</v>
      </c>
      <c r="J93" s="16">
        <v>90759</v>
      </c>
      <c r="K93" s="16">
        <v>90837</v>
      </c>
      <c r="L93" s="16">
        <v>89800</v>
      </c>
      <c r="M93" s="51">
        <v>91417</v>
      </c>
      <c r="N93" s="18">
        <f t="shared" si="2"/>
        <v>93964.25</v>
      </c>
    </row>
    <row r="94" spans="1:14" ht="12" customHeight="1">
      <c r="A94" s="11" t="str">
        <f>'Pregnant Women Participating'!A94</f>
        <v>Guam</v>
      </c>
      <c r="B94" s="18">
        <v>569</v>
      </c>
      <c r="C94" s="16">
        <v>563</v>
      </c>
      <c r="D94" s="16">
        <v>549</v>
      </c>
      <c r="E94" s="16">
        <v>550</v>
      </c>
      <c r="F94" s="16">
        <v>574</v>
      </c>
      <c r="G94" s="16">
        <v>569</v>
      </c>
      <c r="H94" s="16">
        <v>583</v>
      </c>
      <c r="I94" s="16">
        <v>578</v>
      </c>
      <c r="J94" s="16">
        <v>557</v>
      </c>
      <c r="K94" s="16">
        <v>552</v>
      </c>
      <c r="L94" s="16">
        <v>543</v>
      </c>
      <c r="M94" s="51">
        <v>530</v>
      </c>
      <c r="N94" s="18">
        <f t="shared" si="2"/>
        <v>559.75</v>
      </c>
    </row>
    <row r="95" spans="1:14" ht="12" customHeight="1">
      <c r="A95" s="11" t="str">
        <f>'Pregnant Women Participating'!A95</f>
        <v>Hawaii</v>
      </c>
      <c r="B95" s="18">
        <v>2104</v>
      </c>
      <c r="C95" s="16">
        <v>2181</v>
      </c>
      <c r="D95" s="16">
        <v>2091</v>
      </c>
      <c r="E95" s="16">
        <v>2096</v>
      </c>
      <c r="F95" s="16">
        <v>2029</v>
      </c>
      <c r="G95" s="16">
        <v>1888</v>
      </c>
      <c r="H95" s="16">
        <v>1940</v>
      </c>
      <c r="I95" s="16">
        <v>1931</v>
      </c>
      <c r="J95" s="16">
        <v>1967</v>
      </c>
      <c r="K95" s="16">
        <v>2072</v>
      </c>
      <c r="L95" s="16">
        <v>2067</v>
      </c>
      <c r="M95" s="51">
        <v>2133</v>
      </c>
      <c r="N95" s="18">
        <f t="shared" si="2"/>
        <v>2041.5833333333333</v>
      </c>
    </row>
    <row r="96" spans="1:14" ht="12" customHeight="1">
      <c r="A96" s="11" t="str">
        <f>'Pregnant Women Participating'!A96</f>
        <v>Idaho</v>
      </c>
      <c r="B96" s="18">
        <v>2790</v>
      </c>
      <c r="C96" s="16">
        <v>2902</v>
      </c>
      <c r="D96" s="16">
        <v>2736</v>
      </c>
      <c r="E96" s="16">
        <v>2837</v>
      </c>
      <c r="F96" s="16">
        <v>2761</v>
      </c>
      <c r="G96" s="16">
        <v>2775</v>
      </c>
      <c r="H96" s="16">
        <v>2791</v>
      </c>
      <c r="I96" s="16">
        <v>2845</v>
      </c>
      <c r="J96" s="16">
        <v>2834</v>
      </c>
      <c r="K96" s="16">
        <v>2881</v>
      </c>
      <c r="L96" s="16">
        <v>2957</v>
      </c>
      <c r="M96" s="51">
        <v>2969</v>
      </c>
      <c r="N96" s="18">
        <f t="shared" si="2"/>
        <v>2839.8333333333335</v>
      </c>
    </row>
    <row r="97" spans="1:14" ht="12" customHeight="1">
      <c r="A97" s="11" t="str">
        <f>'Pregnant Women Participating'!A97</f>
        <v>Nevada</v>
      </c>
      <c r="B97" s="18">
        <v>4241</v>
      </c>
      <c r="C97" s="16">
        <v>4391</v>
      </c>
      <c r="D97" s="16">
        <v>4328</v>
      </c>
      <c r="E97" s="16">
        <v>4434</v>
      </c>
      <c r="F97" s="16">
        <v>4373</v>
      </c>
      <c r="G97" s="16">
        <v>4270</v>
      </c>
      <c r="H97" s="16">
        <v>4337</v>
      </c>
      <c r="I97" s="16">
        <v>4274</v>
      </c>
      <c r="J97" s="16">
        <v>4109</v>
      </c>
      <c r="K97" s="16">
        <v>4188</v>
      </c>
      <c r="L97" s="16">
        <v>4152</v>
      </c>
      <c r="M97" s="51">
        <v>4272</v>
      </c>
      <c r="N97" s="18">
        <f t="shared" si="2"/>
        <v>4280.75</v>
      </c>
    </row>
    <row r="98" spans="1:14" ht="12" customHeight="1">
      <c r="A98" s="11" t="str">
        <f>'Pregnant Women Participating'!A98</f>
        <v>Oregon</v>
      </c>
      <c r="B98" s="18">
        <v>5197</v>
      </c>
      <c r="C98" s="16">
        <v>5209</v>
      </c>
      <c r="D98" s="16">
        <v>5089</v>
      </c>
      <c r="E98" s="16">
        <v>5153</v>
      </c>
      <c r="F98" s="16">
        <v>5217</v>
      </c>
      <c r="G98" s="16">
        <v>5151</v>
      </c>
      <c r="H98" s="16">
        <v>5218</v>
      </c>
      <c r="I98" s="16">
        <v>5111</v>
      </c>
      <c r="J98" s="16">
        <v>5220</v>
      </c>
      <c r="K98" s="16">
        <v>5331</v>
      </c>
      <c r="L98" s="16">
        <v>5364</v>
      </c>
      <c r="M98" s="51">
        <v>5414</v>
      </c>
      <c r="N98" s="18">
        <f t="shared" si="2"/>
        <v>5222.833333333333</v>
      </c>
    </row>
    <row r="99" spans="1:14" ht="12" customHeight="1">
      <c r="A99" s="11" t="str">
        <f>'Pregnant Women Participating'!A99</f>
        <v>Washington</v>
      </c>
      <c r="B99" s="18">
        <v>7400</v>
      </c>
      <c r="C99" s="16">
        <v>7427</v>
      </c>
      <c r="D99" s="16">
        <v>7252</v>
      </c>
      <c r="E99" s="16">
        <v>7302</v>
      </c>
      <c r="F99" s="16">
        <v>7218</v>
      </c>
      <c r="G99" s="16">
        <v>7090</v>
      </c>
      <c r="H99" s="16">
        <v>7299</v>
      </c>
      <c r="I99" s="16">
        <v>7455</v>
      </c>
      <c r="J99" s="16">
        <v>7699</v>
      </c>
      <c r="K99" s="16">
        <v>8302</v>
      </c>
      <c r="L99" s="16">
        <v>8773</v>
      </c>
      <c r="M99" s="51">
        <v>9168</v>
      </c>
      <c r="N99" s="18">
        <f t="shared" si="2"/>
        <v>7698.75</v>
      </c>
    </row>
    <row r="100" spans="1:14" ht="12" customHeight="1">
      <c r="A100" s="11" t="str">
        <f>'Pregnant Women Participating'!A100</f>
        <v>Northern Marianas</v>
      </c>
      <c r="B100" s="18">
        <v>91</v>
      </c>
      <c r="C100" s="16">
        <v>79</v>
      </c>
      <c r="D100" s="16">
        <v>81</v>
      </c>
      <c r="E100" s="16">
        <v>111</v>
      </c>
      <c r="F100" s="16">
        <v>101</v>
      </c>
      <c r="G100" s="16">
        <v>90</v>
      </c>
      <c r="H100" s="16">
        <v>62</v>
      </c>
      <c r="I100" s="16">
        <v>60</v>
      </c>
      <c r="J100" s="16">
        <v>35</v>
      </c>
      <c r="K100" s="16">
        <v>46</v>
      </c>
      <c r="L100" s="16">
        <v>59</v>
      </c>
      <c r="M100" s="51">
        <v>99</v>
      </c>
      <c r="N100" s="18">
        <f t="shared" si="2"/>
        <v>76.16666666666667</v>
      </c>
    </row>
    <row r="101" spans="1:14" ht="12" customHeight="1">
      <c r="A101" s="11" t="str">
        <f>'Pregnant Women Participating'!A101</f>
        <v>Inter-Tribal Council, AZ</v>
      </c>
      <c r="B101" s="18">
        <v>696</v>
      </c>
      <c r="C101" s="16">
        <v>752</v>
      </c>
      <c r="D101" s="16">
        <v>746</v>
      </c>
      <c r="E101" s="16">
        <v>789</v>
      </c>
      <c r="F101" s="16">
        <v>758</v>
      </c>
      <c r="G101" s="16">
        <v>739</v>
      </c>
      <c r="H101" s="16">
        <v>792</v>
      </c>
      <c r="I101" s="16">
        <v>764</v>
      </c>
      <c r="J101" s="16">
        <v>794</v>
      </c>
      <c r="K101" s="16">
        <v>763</v>
      </c>
      <c r="L101" s="16">
        <v>734</v>
      </c>
      <c r="M101" s="51">
        <v>720</v>
      </c>
      <c r="N101" s="18">
        <f t="shared" si="2"/>
        <v>753.9166666666666</v>
      </c>
    </row>
    <row r="102" spans="1:14" ht="12" customHeight="1">
      <c r="A102" s="11" t="str">
        <f>'Pregnant Women Participating'!A102</f>
        <v>Navajo Nation, AZ</v>
      </c>
      <c r="B102" s="18">
        <v>558</v>
      </c>
      <c r="C102" s="16">
        <v>570</v>
      </c>
      <c r="D102" s="16">
        <v>579</v>
      </c>
      <c r="E102" s="16">
        <v>615</v>
      </c>
      <c r="F102" s="16">
        <v>602</v>
      </c>
      <c r="G102" s="16">
        <v>571</v>
      </c>
      <c r="H102" s="16">
        <v>565</v>
      </c>
      <c r="I102" s="16">
        <v>555</v>
      </c>
      <c r="J102" s="16">
        <v>555</v>
      </c>
      <c r="K102" s="16">
        <v>639</v>
      </c>
      <c r="L102" s="16">
        <v>585</v>
      </c>
      <c r="M102" s="51">
        <v>598</v>
      </c>
      <c r="N102" s="18">
        <f>IF(SUM(B102:M102)&gt;0,AVERAGE(B102:M102)," ")</f>
        <v>582.6666666666666</v>
      </c>
    </row>
    <row r="103" spans="1:14" ht="12" customHeight="1">
      <c r="A103" s="11" t="str">
        <f>'Pregnant Women Participating'!A103</f>
        <v>Inter-Tribal Council, NV</v>
      </c>
      <c r="B103" s="18">
        <v>84</v>
      </c>
      <c r="C103" s="16">
        <v>89</v>
      </c>
      <c r="D103" s="16">
        <v>97</v>
      </c>
      <c r="E103" s="16">
        <v>110</v>
      </c>
      <c r="F103" s="16">
        <v>119</v>
      </c>
      <c r="G103" s="16">
        <v>107</v>
      </c>
      <c r="H103" s="16">
        <v>117</v>
      </c>
      <c r="I103" s="16">
        <v>110</v>
      </c>
      <c r="J103" s="16">
        <v>111</v>
      </c>
      <c r="K103" s="16">
        <v>98</v>
      </c>
      <c r="L103" s="16">
        <v>87</v>
      </c>
      <c r="M103" s="51">
        <v>84</v>
      </c>
      <c r="N103" s="18">
        <f>IF(SUM(B103:M103)&gt;0,AVERAGE(B103:M103)," ")</f>
        <v>101.08333333333333</v>
      </c>
    </row>
    <row r="104" spans="1:14" s="23" customFormat="1" ht="24.75" customHeight="1">
      <c r="A104" s="19" t="str">
        <f>'Pregnant Women Participating'!A104</f>
        <v>Western Region</v>
      </c>
      <c r="B104" s="21">
        <v>131603</v>
      </c>
      <c r="C104" s="20">
        <v>135173</v>
      </c>
      <c r="D104" s="20">
        <v>132454</v>
      </c>
      <c r="E104" s="20">
        <v>137625</v>
      </c>
      <c r="F104" s="20">
        <v>136369</v>
      </c>
      <c r="G104" s="20">
        <v>133357</v>
      </c>
      <c r="H104" s="20">
        <v>132941</v>
      </c>
      <c r="I104" s="20">
        <v>129787</v>
      </c>
      <c r="J104" s="20">
        <v>128315</v>
      </c>
      <c r="K104" s="20">
        <v>129155</v>
      </c>
      <c r="L104" s="20">
        <v>128456</v>
      </c>
      <c r="M104" s="50">
        <v>130934</v>
      </c>
      <c r="N104" s="21">
        <f>IF(SUM(B104:M104)&gt;0,AVERAGE(B104:M104)," ")</f>
        <v>132180.75</v>
      </c>
    </row>
    <row r="105" spans="1:14" s="38" customFormat="1" ht="16.5" customHeight="1" thickBot="1">
      <c r="A105" s="35" t="str">
        <f>'Pregnant Women Participating'!A105</f>
        <v>TOTAL</v>
      </c>
      <c r="B105" s="36">
        <v>655004</v>
      </c>
      <c r="C105" s="37">
        <v>663808</v>
      </c>
      <c r="D105" s="37">
        <v>655022</v>
      </c>
      <c r="E105" s="37">
        <v>671063</v>
      </c>
      <c r="F105" s="37">
        <v>663542</v>
      </c>
      <c r="G105" s="37">
        <v>655106</v>
      </c>
      <c r="H105" s="37">
        <v>656003</v>
      </c>
      <c r="I105" s="37">
        <v>648138</v>
      </c>
      <c r="J105" s="37">
        <v>642596</v>
      </c>
      <c r="K105" s="37">
        <v>643134</v>
      </c>
      <c r="L105" s="37">
        <v>631160</v>
      </c>
      <c r="M105" s="53">
        <v>649322</v>
      </c>
      <c r="N105" s="36">
        <f>IF(SUM(B105:M105)&gt;0,AVERAGE(B105:M105)," ")</f>
        <v>652824.8333333334</v>
      </c>
    </row>
    <row r="106" s="7" customFormat="1" ht="12.75" customHeight="1" thickTop="1">
      <c r="A106" s="12"/>
    </row>
    <row r="107" ht="12">
      <c r="A107" s="12"/>
    </row>
    <row r="108" s="34" customFormat="1" ht="12.75">
      <c r="A108" s="14" t="s">
        <v>1</v>
      </c>
    </row>
  </sheetData>
  <sheetProtection/>
  <printOptions/>
  <pageMargins left="0.5" right="0.5" top="0.5" bottom="0.5" header="0.5" footer="0.3"/>
  <pageSetup fitToHeight="0" fitToWidth="1" horizontalDpi="600" verticalDpi="600" orientation="landscape" scale="91" r:id="rId1"/>
  <headerFooter alignWithMargins="0">
    <oddFooter>&amp;L&amp;6Source: National Data Bank, USDA/Food and Nutrition Service&amp;C&amp;6Page &amp;P of &amp;N&amp;R&amp;6Printed on: 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4.7109375" style="13" customWidth="1"/>
    <col min="2" max="13" width="11.7109375" style="3" customWidth="1"/>
    <col min="14" max="14" width="13.7109375" style="3" customWidth="1"/>
    <col min="15" max="16384" width="9.140625" style="3" customWidth="1"/>
  </cols>
  <sheetData>
    <row r="1" spans="1:13" ht="12" customHeight="1">
      <c r="A1" s="14" t="s">
        <v>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14" t="str">
        <f>'Pregnant Women Participating'!A2</f>
        <v>FISCAL YEAR 2008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" customHeight="1">
      <c r="A3" s="1" t="str">
        <f>'Pregnant Women Participating'!A3</f>
        <v>Data as of March 08, 2013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s="5" customFormat="1" ht="24" customHeight="1">
      <c r="A5" s="9" t="s">
        <v>0</v>
      </c>
      <c r="B5" s="24">
        <f>DATE(RIGHT(A2,4)-1,10,1)</f>
        <v>39356</v>
      </c>
      <c r="C5" s="25">
        <f>DATE(RIGHT(A2,4)-1,11,1)</f>
        <v>39387</v>
      </c>
      <c r="D5" s="25">
        <f>DATE(RIGHT(A2,4)-1,12,1)</f>
        <v>39417</v>
      </c>
      <c r="E5" s="25">
        <f>DATE(RIGHT(A2,4),1,1)</f>
        <v>39448</v>
      </c>
      <c r="F5" s="25">
        <f>DATE(RIGHT(A2,4),2,1)</f>
        <v>39479</v>
      </c>
      <c r="G5" s="25">
        <f>DATE(RIGHT(A2,4),3,1)</f>
        <v>39508</v>
      </c>
      <c r="H5" s="25">
        <f>DATE(RIGHT(A2,4),4,1)</f>
        <v>39539</v>
      </c>
      <c r="I5" s="25">
        <f>DATE(RIGHT(A2,4),5,1)</f>
        <v>39569</v>
      </c>
      <c r="J5" s="25">
        <f>DATE(RIGHT(A2,4),6,1)</f>
        <v>39600</v>
      </c>
      <c r="K5" s="25">
        <f>DATE(RIGHT(A2,4),7,1)</f>
        <v>39630</v>
      </c>
      <c r="L5" s="25">
        <f>DATE(RIGHT(A2,4),8,1)</f>
        <v>39661</v>
      </c>
      <c r="M5" s="25">
        <f>DATE(RIGHT(A2,4),9,1)</f>
        <v>39692</v>
      </c>
      <c r="N5" s="17" t="s">
        <v>12</v>
      </c>
    </row>
    <row r="6" spans="1:14" s="7" customFormat="1" ht="12" customHeight="1">
      <c r="A6" s="10" t="str">
        <f>'Pregnant Women Participating'!A6</f>
        <v>Connecticut</v>
      </c>
      <c r="B6" s="18">
        <v>12723</v>
      </c>
      <c r="C6" s="16">
        <v>12354</v>
      </c>
      <c r="D6" s="16">
        <v>12047</v>
      </c>
      <c r="E6" s="16">
        <v>12457</v>
      </c>
      <c r="F6" s="16">
        <v>12437</v>
      </c>
      <c r="G6" s="16">
        <v>12586</v>
      </c>
      <c r="H6" s="16">
        <v>12733</v>
      </c>
      <c r="I6" s="16">
        <v>12872</v>
      </c>
      <c r="J6" s="16">
        <v>12764</v>
      </c>
      <c r="K6" s="16">
        <v>12886</v>
      </c>
      <c r="L6" s="16">
        <v>12873</v>
      </c>
      <c r="M6" s="51">
        <v>13098</v>
      </c>
      <c r="N6" s="18">
        <f aca="true" t="shared" si="0" ref="N6:N37">IF(SUM(B6:M6)&gt;0,AVERAGE(B6:M6)," ")</f>
        <v>12652.5</v>
      </c>
    </row>
    <row r="7" spans="1:14" s="7" customFormat="1" ht="12" customHeight="1">
      <c r="A7" s="10" t="str">
        <f>'Pregnant Women Participating'!A7</f>
        <v>Maine</v>
      </c>
      <c r="B7" s="18">
        <v>5891</v>
      </c>
      <c r="C7" s="16">
        <v>5880</v>
      </c>
      <c r="D7" s="16">
        <v>5704</v>
      </c>
      <c r="E7" s="16">
        <v>5832</v>
      </c>
      <c r="F7" s="16">
        <v>5723</v>
      </c>
      <c r="G7" s="16">
        <v>5859</v>
      </c>
      <c r="H7" s="16">
        <v>5839</v>
      </c>
      <c r="I7" s="16">
        <v>5808</v>
      </c>
      <c r="J7" s="16">
        <v>5873</v>
      </c>
      <c r="K7" s="16">
        <v>5977</v>
      </c>
      <c r="L7" s="16">
        <v>6003</v>
      </c>
      <c r="M7" s="51">
        <v>5831</v>
      </c>
      <c r="N7" s="18">
        <f t="shared" si="0"/>
        <v>5851.666666666667</v>
      </c>
    </row>
    <row r="8" spans="1:14" s="7" customFormat="1" ht="12" customHeight="1">
      <c r="A8" s="10" t="str">
        <f>'Pregnant Women Participating'!A8</f>
        <v>Massachusetts</v>
      </c>
      <c r="B8" s="18">
        <v>31537</v>
      </c>
      <c r="C8" s="16">
        <v>30962</v>
      </c>
      <c r="D8" s="16">
        <v>29855</v>
      </c>
      <c r="E8" s="16">
        <v>30517</v>
      </c>
      <c r="F8" s="16">
        <v>30236</v>
      </c>
      <c r="G8" s="16">
        <v>30810</v>
      </c>
      <c r="H8" s="16">
        <v>30881</v>
      </c>
      <c r="I8" s="16">
        <v>31093</v>
      </c>
      <c r="J8" s="16">
        <v>31089</v>
      </c>
      <c r="K8" s="16">
        <v>31123</v>
      </c>
      <c r="L8" s="16">
        <v>30995</v>
      </c>
      <c r="M8" s="51">
        <v>31286</v>
      </c>
      <c r="N8" s="18">
        <f t="shared" si="0"/>
        <v>30865.333333333332</v>
      </c>
    </row>
    <row r="9" spans="1:14" s="7" customFormat="1" ht="12" customHeight="1">
      <c r="A9" s="10" t="str">
        <f>'Pregnant Women Participating'!A9</f>
        <v>New Hampshire</v>
      </c>
      <c r="B9" s="18">
        <v>4374</v>
      </c>
      <c r="C9" s="16">
        <v>4400</v>
      </c>
      <c r="D9" s="16">
        <v>4225</v>
      </c>
      <c r="E9" s="16">
        <v>4468</v>
      </c>
      <c r="F9" s="16">
        <v>4412</v>
      </c>
      <c r="G9" s="16">
        <v>4414</v>
      </c>
      <c r="H9" s="16">
        <v>4410</v>
      </c>
      <c r="I9" s="16">
        <v>4280</v>
      </c>
      <c r="J9" s="16">
        <v>4275</v>
      </c>
      <c r="K9" s="16">
        <v>4205</v>
      </c>
      <c r="L9" s="16">
        <v>4144</v>
      </c>
      <c r="M9" s="51">
        <v>4185</v>
      </c>
      <c r="N9" s="18">
        <f t="shared" si="0"/>
        <v>4316</v>
      </c>
    </row>
    <row r="10" spans="1:14" s="7" customFormat="1" ht="12" customHeight="1">
      <c r="A10" s="10" t="str">
        <f>'Pregnant Women Participating'!A10</f>
        <v>New York</v>
      </c>
      <c r="B10" s="18">
        <v>128690</v>
      </c>
      <c r="C10" s="16">
        <v>127132</v>
      </c>
      <c r="D10" s="16">
        <v>124307</v>
      </c>
      <c r="E10" s="16">
        <v>126510</v>
      </c>
      <c r="F10" s="16">
        <v>125106</v>
      </c>
      <c r="G10" s="16">
        <v>127106</v>
      </c>
      <c r="H10" s="16">
        <v>128645</v>
      </c>
      <c r="I10" s="16">
        <v>129414</v>
      </c>
      <c r="J10" s="16">
        <v>130102</v>
      </c>
      <c r="K10" s="16">
        <v>130393</v>
      </c>
      <c r="L10" s="16">
        <v>130885</v>
      </c>
      <c r="M10" s="51">
        <v>131800</v>
      </c>
      <c r="N10" s="18">
        <f t="shared" si="0"/>
        <v>128340.83333333333</v>
      </c>
    </row>
    <row r="11" spans="1:14" s="7" customFormat="1" ht="12" customHeight="1">
      <c r="A11" s="10" t="str">
        <f>'Pregnant Women Participating'!A11</f>
        <v>Rhode Island</v>
      </c>
      <c r="B11" s="18">
        <v>5981</v>
      </c>
      <c r="C11" s="16">
        <v>5956</v>
      </c>
      <c r="D11" s="16">
        <v>5677</v>
      </c>
      <c r="E11" s="16">
        <v>5892</v>
      </c>
      <c r="F11" s="16">
        <v>5866</v>
      </c>
      <c r="G11" s="16">
        <v>5962</v>
      </c>
      <c r="H11" s="16">
        <v>5977</v>
      </c>
      <c r="I11" s="16">
        <v>5963</v>
      </c>
      <c r="J11" s="16">
        <v>5913</v>
      </c>
      <c r="K11" s="16">
        <v>5949</v>
      </c>
      <c r="L11" s="16">
        <v>5792</v>
      </c>
      <c r="M11" s="51">
        <v>5808</v>
      </c>
      <c r="N11" s="18">
        <f t="shared" si="0"/>
        <v>5894.666666666667</v>
      </c>
    </row>
    <row r="12" spans="1:14" s="7" customFormat="1" ht="12" customHeight="1">
      <c r="A12" s="10" t="str">
        <f>'Pregnant Women Participating'!A12</f>
        <v>Vermont</v>
      </c>
      <c r="B12" s="18">
        <v>3459</v>
      </c>
      <c r="C12" s="16">
        <v>3455</v>
      </c>
      <c r="D12" s="16">
        <v>3478</v>
      </c>
      <c r="E12" s="16">
        <v>3529</v>
      </c>
      <c r="F12" s="16">
        <v>3559</v>
      </c>
      <c r="G12" s="16">
        <v>3503</v>
      </c>
      <c r="H12" s="16">
        <v>3502</v>
      </c>
      <c r="I12" s="16">
        <v>3559</v>
      </c>
      <c r="J12" s="16">
        <v>3525</v>
      </c>
      <c r="K12" s="16">
        <v>3534</v>
      </c>
      <c r="L12" s="16">
        <v>3538</v>
      </c>
      <c r="M12" s="51">
        <v>3550</v>
      </c>
      <c r="N12" s="18">
        <f t="shared" si="0"/>
        <v>3515.9166666666665</v>
      </c>
    </row>
    <row r="13" spans="1:14" s="7" customFormat="1" ht="12" customHeight="1">
      <c r="A13" s="10" t="str">
        <f>'Pregnant Women Participating'!A13</f>
        <v>Indian Township, ME</v>
      </c>
      <c r="B13" s="18">
        <v>18</v>
      </c>
      <c r="C13" s="16">
        <v>16</v>
      </c>
      <c r="D13" s="16">
        <v>14</v>
      </c>
      <c r="E13" s="16">
        <v>16</v>
      </c>
      <c r="F13" s="16">
        <v>14</v>
      </c>
      <c r="G13" s="16">
        <v>12</v>
      </c>
      <c r="H13" s="16">
        <v>11</v>
      </c>
      <c r="I13" s="16">
        <v>12</v>
      </c>
      <c r="J13" s="16">
        <v>10</v>
      </c>
      <c r="K13" s="16">
        <v>14</v>
      </c>
      <c r="L13" s="16">
        <v>12</v>
      </c>
      <c r="M13" s="51">
        <v>12</v>
      </c>
      <c r="N13" s="18">
        <f t="shared" si="0"/>
        <v>13.416666666666666</v>
      </c>
    </row>
    <row r="14" spans="1:14" s="7" customFormat="1" ht="12" customHeight="1">
      <c r="A14" s="10" t="str">
        <f>'Pregnant Women Participating'!A14</f>
        <v>Pleasant Point, ME</v>
      </c>
      <c r="B14" s="18">
        <v>17</v>
      </c>
      <c r="C14" s="16">
        <v>19</v>
      </c>
      <c r="D14" s="16">
        <v>20</v>
      </c>
      <c r="E14" s="16">
        <v>21</v>
      </c>
      <c r="F14" s="16">
        <v>18</v>
      </c>
      <c r="G14" s="16">
        <v>18</v>
      </c>
      <c r="H14" s="16">
        <v>18</v>
      </c>
      <c r="I14" s="16">
        <v>19</v>
      </c>
      <c r="J14" s="16">
        <v>18</v>
      </c>
      <c r="K14" s="16">
        <v>18</v>
      </c>
      <c r="L14" s="16">
        <v>16</v>
      </c>
      <c r="M14" s="51">
        <v>17</v>
      </c>
      <c r="N14" s="18">
        <f t="shared" si="0"/>
        <v>18.25</v>
      </c>
    </row>
    <row r="15" spans="1:14" s="7" customFormat="1" ht="12" customHeight="1">
      <c r="A15" s="10" t="str">
        <f>'Pregnant Women Participating'!A15</f>
        <v>Seneca Nation, NY</v>
      </c>
      <c r="B15" s="18">
        <v>25</v>
      </c>
      <c r="C15" s="16">
        <v>28</v>
      </c>
      <c r="D15" s="16">
        <v>27</v>
      </c>
      <c r="E15" s="16">
        <v>28</v>
      </c>
      <c r="F15" s="16">
        <v>24</v>
      </c>
      <c r="G15" s="16">
        <v>32</v>
      </c>
      <c r="H15" s="16">
        <v>33</v>
      </c>
      <c r="I15" s="16">
        <v>32</v>
      </c>
      <c r="J15" s="16">
        <v>34</v>
      </c>
      <c r="K15" s="16">
        <v>33</v>
      </c>
      <c r="L15" s="16">
        <v>36</v>
      </c>
      <c r="M15" s="51">
        <v>33</v>
      </c>
      <c r="N15" s="18">
        <f t="shared" si="0"/>
        <v>30.416666666666668</v>
      </c>
    </row>
    <row r="16" spans="1:14" s="22" customFormat="1" ht="24.75" customHeight="1">
      <c r="A16" s="19" t="str">
        <f>'Pregnant Women Participating'!A16</f>
        <v>Northeast Region</v>
      </c>
      <c r="B16" s="21">
        <v>192715</v>
      </c>
      <c r="C16" s="20">
        <v>190202</v>
      </c>
      <c r="D16" s="20">
        <v>185354</v>
      </c>
      <c r="E16" s="20">
        <v>189270</v>
      </c>
      <c r="F16" s="20">
        <v>187395</v>
      </c>
      <c r="G16" s="20">
        <v>190302</v>
      </c>
      <c r="H16" s="20">
        <v>192049</v>
      </c>
      <c r="I16" s="20">
        <v>193052</v>
      </c>
      <c r="J16" s="20">
        <v>193603</v>
      </c>
      <c r="K16" s="20">
        <v>194132</v>
      </c>
      <c r="L16" s="20">
        <v>194294</v>
      </c>
      <c r="M16" s="50">
        <v>195620</v>
      </c>
      <c r="N16" s="21">
        <f t="shared" si="0"/>
        <v>191499</v>
      </c>
    </row>
    <row r="17" spans="1:14" ht="12" customHeight="1">
      <c r="A17" s="10" t="str">
        <f>'Pregnant Women Participating'!A17</f>
        <v>Delaware</v>
      </c>
      <c r="B17" s="18">
        <v>4745</v>
      </c>
      <c r="C17" s="16">
        <v>4727</v>
      </c>
      <c r="D17" s="16">
        <v>4708</v>
      </c>
      <c r="E17" s="16">
        <v>4803</v>
      </c>
      <c r="F17" s="16">
        <v>4752</v>
      </c>
      <c r="G17" s="16">
        <v>4904</v>
      </c>
      <c r="H17" s="16">
        <v>4971</v>
      </c>
      <c r="I17" s="16">
        <v>4916</v>
      </c>
      <c r="J17" s="16">
        <v>4968</v>
      </c>
      <c r="K17" s="16">
        <v>5042</v>
      </c>
      <c r="L17" s="16">
        <v>4954</v>
      </c>
      <c r="M17" s="51">
        <v>4994</v>
      </c>
      <c r="N17" s="18">
        <f t="shared" si="0"/>
        <v>4873.666666666667</v>
      </c>
    </row>
    <row r="18" spans="1:14" ht="12" customHeight="1">
      <c r="A18" s="10" t="str">
        <f>'Pregnant Women Participating'!A18</f>
        <v>District of Columbia</v>
      </c>
      <c r="B18" s="18">
        <v>4648</v>
      </c>
      <c r="C18" s="16">
        <v>4624</v>
      </c>
      <c r="D18" s="16">
        <v>4501</v>
      </c>
      <c r="E18" s="16">
        <v>4532</v>
      </c>
      <c r="F18" s="16">
        <v>4506</v>
      </c>
      <c r="G18" s="16">
        <v>4610</v>
      </c>
      <c r="H18" s="16">
        <v>4620</v>
      </c>
      <c r="I18" s="16">
        <v>4646</v>
      </c>
      <c r="J18" s="16">
        <v>4725</v>
      </c>
      <c r="K18" s="16">
        <v>4715</v>
      </c>
      <c r="L18" s="16">
        <v>4659</v>
      </c>
      <c r="M18" s="51">
        <v>4743</v>
      </c>
      <c r="N18" s="18">
        <f t="shared" si="0"/>
        <v>4627.416666666667</v>
      </c>
    </row>
    <row r="19" spans="1:14" ht="12" customHeight="1">
      <c r="A19" s="10" t="str">
        <f>'Pregnant Women Participating'!A19</f>
        <v>Maryland</v>
      </c>
      <c r="B19" s="18">
        <v>35278</v>
      </c>
      <c r="C19" s="16">
        <v>34922</v>
      </c>
      <c r="D19" s="16">
        <v>34050</v>
      </c>
      <c r="E19" s="16">
        <v>34709</v>
      </c>
      <c r="F19" s="16">
        <v>34937</v>
      </c>
      <c r="G19" s="16">
        <v>35585</v>
      </c>
      <c r="H19" s="16">
        <v>36123</v>
      </c>
      <c r="I19" s="16">
        <v>36178</v>
      </c>
      <c r="J19" s="16">
        <v>36298</v>
      </c>
      <c r="K19" s="16">
        <v>36472</v>
      </c>
      <c r="L19" s="16">
        <v>36231</v>
      </c>
      <c r="M19" s="51">
        <v>36291</v>
      </c>
      <c r="N19" s="18">
        <f t="shared" si="0"/>
        <v>35589.5</v>
      </c>
    </row>
    <row r="20" spans="1:14" ht="12" customHeight="1">
      <c r="A20" s="10" t="str">
        <f>'Pregnant Women Participating'!A20</f>
        <v>New Jersey</v>
      </c>
      <c r="B20" s="18">
        <v>39819</v>
      </c>
      <c r="C20" s="16">
        <v>39021</v>
      </c>
      <c r="D20" s="16">
        <v>38129</v>
      </c>
      <c r="E20" s="16">
        <v>38557</v>
      </c>
      <c r="F20" s="16">
        <v>38175</v>
      </c>
      <c r="G20" s="16">
        <v>38520</v>
      </c>
      <c r="H20" s="16">
        <v>38540</v>
      </c>
      <c r="I20" s="16">
        <v>38786</v>
      </c>
      <c r="J20" s="16">
        <v>39222</v>
      </c>
      <c r="K20" s="16">
        <v>39364</v>
      </c>
      <c r="L20" s="16">
        <v>39436</v>
      </c>
      <c r="M20" s="51">
        <v>39897</v>
      </c>
      <c r="N20" s="18">
        <f t="shared" si="0"/>
        <v>38955.5</v>
      </c>
    </row>
    <row r="21" spans="1:14" ht="12" customHeight="1">
      <c r="A21" s="10" t="str">
        <f>'Pregnant Women Participating'!A21</f>
        <v>Pennsylvania</v>
      </c>
      <c r="B21" s="18">
        <v>58758</v>
      </c>
      <c r="C21" s="16">
        <v>58188</v>
      </c>
      <c r="D21" s="16">
        <v>56665</v>
      </c>
      <c r="E21" s="16">
        <v>57866</v>
      </c>
      <c r="F21" s="16">
        <v>57373</v>
      </c>
      <c r="G21" s="16">
        <v>57371</v>
      </c>
      <c r="H21" s="16">
        <v>58123</v>
      </c>
      <c r="I21" s="16">
        <v>58324</v>
      </c>
      <c r="J21" s="16">
        <v>58186</v>
      </c>
      <c r="K21" s="16">
        <v>58080</v>
      </c>
      <c r="L21" s="16">
        <v>58440</v>
      </c>
      <c r="M21" s="51">
        <v>58783</v>
      </c>
      <c r="N21" s="18">
        <f t="shared" si="0"/>
        <v>58013.083333333336</v>
      </c>
    </row>
    <row r="22" spans="1:14" ht="12" customHeight="1">
      <c r="A22" s="10" t="str">
        <f>'Pregnant Women Participating'!A22</f>
        <v>Puerto Rico</v>
      </c>
      <c r="B22" s="18">
        <v>39875</v>
      </c>
      <c r="C22" s="16">
        <v>38706</v>
      </c>
      <c r="D22" s="16">
        <v>37505</v>
      </c>
      <c r="E22" s="16">
        <v>38105</v>
      </c>
      <c r="F22" s="16">
        <v>38765</v>
      </c>
      <c r="G22" s="16">
        <v>38808</v>
      </c>
      <c r="H22" s="16">
        <v>39557</v>
      </c>
      <c r="I22" s="16">
        <v>39959</v>
      </c>
      <c r="J22" s="16">
        <v>40455</v>
      </c>
      <c r="K22" s="16">
        <v>39291</v>
      </c>
      <c r="L22" s="16">
        <v>39849</v>
      </c>
      <c r="M22" s="51">
        <v>40193</v>
      </c>
      <c r="N22" s="18">
        <f t="shared" si="0"/>
        <v>39255.666666666664</v>
      </c>
    </row>
    <row r="23" spans="1:14" ht="12" customHeight="1">
      <c r="A23" s="10" t="str">
        <f>'Pregnant Women Participating'!A23</f>
        <v>Virginia</v>
      </c>
      <c r="B23" s="18">
        <v>40961</v>
      </c>
      <c r="C23" s="16">
        <v>41200</v>
      </c>
      <c r="D23" s="16">
        <v>40460</v>
      </c>
      <c r="E23" s="16">
        <v>40881</v>
      </c>
      <c r="F23" s="16">
        <v>40730</v>
      </c>
      <c r="G23" s="16">
        <v>41123</v>
      </c>
      <c r="H23" s="16">
        <v>41683</v>
      </c>
      <c r="I23" s="16">
        <v>41746</v>
      </c>
      <c r="J23" s="16">
        <v>41746</v>
      </c>
      <c r="K23" s="16">
        <v>42208</v>
      </c>
      <c r="L23" s="16">
        <v>41942</v>
      </c>
      <c r="M23" s="51">
        <v>42130</v>
      </c>
      <c r="N23" s="18">
        <f t="shared" si="0"/>
        <v>41400.833333333336</v>
      </c>
    </row>
    <row r="24" spans="1:14" ht="12" customHeight="1">
      <c r="A24" s="10" t="str">
        <f>'Pregnant Women Participating'!A24</f>
        <v>Virgin Islands</v>
      </c>
      <c r="B24" s="18">
        <v>1411</v>
      </c>
      <c r="C24" s="16">
        <v>1382</v>
      </c>
      <c r="D24" s="16">
        <v>1353</v>
      </c>
      <c r="E24" s="16">
        <v>1309</v>
      </c>
      <c r="F24" s="16">
        <v>1331</v>
      </c>
      <c r="G24" s="16">
        <v>1305</v>
      </c>
      <c r="H24" s="16">
        <v>1338</v>
      </c>
      <c r="I24" s="16">
        <v>1380</v>
      </c>
      <c r="J24" s="16">
        <v>1411</v>
      </c>
      <c r="K24" s="16">
        <v>1414</v>
      </c>
      <c r="L24" s="16">
        <v>1421</v>
      </c>
      <c r="M24" s="51">
        <v>1415</v>
      </c>
      <c r="N24" s="18">
        <f t="shared" si="0"/>
        <v>1372.5</v>
      </c>
    </row>
    <row r="25" spans="1:14" ht="12" customHeight="1">
      <c r="A25" s="10" t="str">
        <f>'Pregnant Women Participating'!A25</f>
        <v>West Virginia</v>
      </c>
      <c r="B25" s="18">
        <v>12605</v>
      </c>
      <c r="C25" s="16">
        <v>12466</v>
      </c>
      <c r="D25" s="16">
        <v>12150</v>
      </c>
      <c r="E25" s="16">
        <v>12340</v>
      </c>
      <c r="F25" s="16">
        <v>12091</v>
      </c>
      <c r="G25" s="16">
        <v>12245</v>
      </c>
      <c r="H25" s="16">
        <v>12465</v>
      </c>
      <c r="I25" s="16">
        <v>12395</v>
      </c>
      <c r="J25" s="16">
        <v>12498</v>
      </c>
      <c r="K25" s="16">
        <v>12611</v>
      </c>
      <c r="L25" s="16">
        <v>12642</v>
      </c>
      <c r="M25" s="51">
        <v>12681</v>
      </c>
      <c r="N25" s="18">
        <f t="shared" si="0"/>
        <v>12432.416666666666</v>
      </c>
    </row>
    <row r="26" spans="1:14" s="23" customFormat="1" ht="24.75" customHeight="1">
      <c r="A26" s="19" t="str">
        <f>'Pregnant Women Participating'!A26</f>
        <v>Mid-Atlantic Region</v>
      </c>
      <c r="B26" s="21">
        <v>238100</v>
      </c>
      <c r="C26" s="20">
        <v>235236</v>
      </c>
      <c r="D26" s="20">
        <v>229521</v>
      </c>
      <c r="E26" s="20">
        <v>233102</v>
      </c>
      <c r="F26" s="20">
        <v>232660</v>
      </c>
      <c r="G26" s="20">
        <v>234471</v>
      </c>
      <c r="H26" s="20">
        <v>237420</v>
      </c>
      <c r="I26" s="20">
        <v>238330</v>
      </c>
      <c r="J26" s="20">
        <v>239509</v>
      </c>
      <c r="K26" s="20">
        <v>239197</v>
      </c>
      <c r="L26" s="20">
        <v>239574</v>
      </c>
      <c r="M26" s="50">
        <v>241127</v>
      </c>
      <c r="N26" s="21">
        <f t="shared" si="0"/>
        <v>236520.58333333334</v>
      </c>
    </row>
    <row r="27" spans="1:14" ht="12" customHeight="1">
      <c r="A27" s="10" t="str">
        <f>'Pregnant Women Participating'!A27</f>
        <v>Alabama</v>
      </c>
      <c r="B27" s="18">
        <v>32565</v>
      </c>
      <c r="C27" s="16">
        <v>32063</v>
      </c>
      <c r="D27" s="16">
        <v>31337</v>
      </c>
      <c r="E27" s="16">
        <v>32095</v>
      </c>
      <c r="F27" s="16">
        <v>31745</v>
      </c>
      <c r="G27" s="16">
        <v>32437</v>
      </c>
      <c r="H27" s="16">
        <v>32696</v>
      </c>
      <c r="I27" s="16">
        <v>33195</v>
      </c>
      <c r="J27" s="16">
        <v>33281</v>
      </c>
      <c r="K27" s="16">
        <v>33688</v>
      </c>
      <c r="L27" s="16">
        <v>33522</v>
      </c>
      <c r="M27" s="51">
        <v>33762</v>
      </c>
      <c r="N27" s="18">
        <f t="shared" si="0"/>
        <v>32698.833333333332</v>
      </c>
    </row>
    <row r="28" spans="1:14" ht="12" customHeight="1">
      <c r="A28" s="10" t="str">
        <f>'Pregnant Women Participating'!A28</f>
        <v>Florida</v>
      </c>
      <c r="B28" s="18">
        <v>121467</v>
      </c>
      <c r="C28" s="16">
        <v>119658</v>
      </c>
      <c r="D28" s="16">
        <v>117711</v>
      </c>
      <c r="E28" s="16">
        <v>119077</v>
      </c>
      <c r="F28" s="16">
        <v>119431</v>
      </c>
      <c r="G28" s="16">
        <v>120060</v>
      </c>
      <c r="H28" s="16">
        <v>122139</v>
      </c>
      <c r="I28" s="16">
        <v>121953</v>
      </c>
      <c r="J28" s="16">
        <v>122964</v>
      </c>
      <c r="K28" s="16">
        <v>124417</v>
      </c>
      <c r="L28" s="16">
        <v>122957</v>
      </c>
      <c r="M28" s="51">
        <v>125145</v>
      </c>
      <c r="N28" s="18">
        <f t="shared" si="0"/>
        <v>121414.91666666667</v>
      </c>
    </row>
    <row r="29" spans="1:14" ht="12" customHeight="1">
      <c r="A29" s="10" t="str">
        <f>'Pregnant Women Participating'!A29</f>
        <v>Georgia</v>
      </c>
      <c r="B29" s="18">
        <v>76905</v>
      </c>
      <c r="C29" s="16">
        <v>76252</v>
      </c>
      <c r="D29" s="16">
        <v>74755</v>
      </c>
      <c r="E29" s="16">
        <v>76415</v>
      </c>
      <c r="F29" s="16">
        <v>76334</v>
      </c>
      <c r="G29" s="16">
        <v>77413</v>
      </c>
      <c r="H29" s="16">
        <v>78339</v>
      </c>
      <c r="I29" s="16">
        <v>78832</v>
      </c>
      <c r="J29" s="16">
        <v>79442</v>
      </c>
      <c r="K29" s="16">
        <v>79789</v>
      </c>
      <c r="L29" s="16">
        <v>79687</v>
      </c>
      <c r="M29" s="51">
        <v>80641</v>
      </c>
      <c r="N29" s="18">
        <f t="shared" si="0"/>
        <v>77900.33333333333</v>
      </c>
    </row>
    <row r="30" spans="1:14" ht="12" customHeight="1">
      <c r="A30" s="10" t="str">
        <f>'Pregnant Women Participating'!A30</f>
        <v>Georgia</v>
      </c>
      <c r="B30" s="18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51"/>
      <c r="N30" s="18" t="str">
        <f t="shared" si="0"/>
        <v> </v>
      </c>
    </row>
    <row r="31" spans="1:14" ht="12" customHeight="1">
      <c r="A31" s="10" t="str">
        <f>'Pregnant Women Participating'!A31</f>
        <v>Georgia</v>
      </c>
      <c r="B31" s="18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51"/>
      <c r="N31" s="18" t="str">
        <f t="shared" si="0"/>
        <v> </v>
      </c>
    </row>
    <row r="32" spans="1:14" ht="12" customHeight="1">
      <c r="A32" s="10" t="str">
        <f>'Pregnant Women Participating'!A32</f>
        <v>Kentucky</v>
      </c>
      <c r="B32" s="18">
        <v>31491</v>
      </c>
      <c r="C32" s="16">
        <v>31015</v>
      </c>
      <c r="D32" s="16">
        <v>30337</v>
      </c>
      <c r="E32" s="16">
        <v>30992</v>
      </c>
      <c r="F32" s="16">
        <v>30849</v>
      </c>
      <c r="G32" s="16">
        <v>31055</v>
      </c>
      <c r="H32" s="16">
        <v>31173</v>
      </c>
      <c r="I32" s="16">
        <v>31263</v>
      </c>
      <c r="J32" s="16">
        <v>31330</v>
      </c>
      <c r="K32" s="16">
        <v>31714</v>
      </c>
      <c r="L32" s="16">
        <v>31944</v>
      </c>
      <c r="M32" s="51">
        <v>31867</v>
      </c>
      <c r="N32" s="18">
        <f t="shared" si="0"/>
        <v>31252.5</v>
      </c>
    </row>
    <row r="33" spans="1:14" ht="12" customHeight="1">
      <c r="A33" s="10" t="str">
        <f>'Pregnant Women Participating'!A33</f>
        <v>Mississippi</v>
      </c>
      <c r="B33" s="18">
        <v>25593</v>
      </c>
      <c r="C33" s="16">
        <v>24875</v>
      </c>
      <c r="D33" s="16">
        <v>23815</v>
      </c>
      <c r="E33" s="16">
        <v>24994</v>
      </c>
      <c r="F33" s="16">
        <v>24531</v>
      </c>
      <c r="G33" s="16">
        <v>24678</v>
      </c>
      <c r="H33" s="16">
        <v>25119</v>
      </c>
      <c r="I33" s="16">
        <v>24832</v>
      </c>
      <c r="J33" s="16">
        <v>25235</v>
      </c>
      <c r="K33" s="16">
        <v>25795</v>
      </c>
      <c r="L33" s="16">
        <v>25233</v>
      </c>
      <c r="M33" s="51">
        <v>25314</v>
      </c>
      <c r="N33" s="18">
        <f t="shared" si="0"/>
        <v>25001.166666666668</v>
      </c>
    </row>
    <row r="34" spans="1:14" ht="12" customHeight="1">
      <c r="A34" s="10" t="str">
        <f>'Pregnant Women Participating'!A34</f>
        <v>North Carolina</v>
      </c>
      <c r="B34" s="18">
        <v>63421</v>
      </c>
      <c r="C34" s="16">
        <v>62913</v>
      </c>
      <c r="D34" s="16">
        <v>61468</v>
      </c>
      <c r="E34" s="16">
        <v>62425</v>
      </c>
      <c r="F34" s="16">
        <v>62800</v>
      </c>
      <c r="G34" s="16">
        <v>63183</v>
      </c>
      <c r="H34" s="16">
        <v>64182</v>
      </c>
      <c r="I34" s="16">
        <v>64480</v>
      </c>
      <c r="J34" s="16">
        <v>65027</v>
      </c>
      <c r="K34" s="16">
        <v>65733</v>
      </c>
      <c r="L34" s="16">
        <v>65635</v>
      </c>
      <c r="M34" s="51">
        <v>65722</v>
      </c>
      <c r="N34" s="18">
        <f t="shared" si="0"/>
        <v>63915.75</v>
      </c>
    </row>
    <row r="35" spans="1:14" ht="12" customHeight="1">
      <c r="A35" s="10" t="str">
        <f>'Pregnant Women Participating'!A35</f>
        <v>South Carolina</v>
      </c>
      <c r="B35" s="18">
        <v>35232</v>
      </c>
      <c r="C35" s="16">
        <v>34867</v>
      </c>
      <c r="D35" s="16">
        <v>33983</v>
      </c>
      <c r="E35" s="16">
        <v>34377</v>
      </c>
      <c r="F35" s="16">
        <v>34540</v>
      </c>
      <c r="G35" s="16">
        <v>34879</v>
      </c>
      <c r="H35" s="16">
        <v>35588</v>
      </c>
      <c r="I35" s="16">
        <v>35880</v>
      </c>
      <c r="J35" s="16">
        <v>35999</v>
      </c>
      <c r="K35" s="16">
        <v>36395</v>
      </c>
      <c r="L35" s="16">
        <v>36298</v>
      </c>
      <c r="M35" s="51">
        <v>36520</v>
      </c>
      <c r="N35" s="18">
        <f t="shared" si="0"/>
        <v>35379.833333333336</v>
      </c>
    </row>
    <row r="36" spans="1:14" ht="12" customHeight="1">
      <c r="A36" s="10" t="str">
        <f>'Pregnant Women Participating'!A36</f>
        <v>Tennessee</v>
      </c>
      <c r="B36" s="18">
        <v>45067</v>
      </c>
      <c r="C36" s="16">
        <v>44761</v>
      </c>
      <c r="D36" s="16">
        <v>43681</v>
      </c>
      <c r="E36" s="16">
        <v>44728</v>
      </c>
      <c r="F36" s="16">
        <v>44351</v>
      </c>
      <c r="G36" s="16">
        <v>44300</v>
      </c>
      <c r="H36" s="16">
        <v>45019</v>
      </c>
      <c r="I36" s="16">
        <v>44696</v>
      </c>
      <c r="J36" s="16">
        <v>44985</v>
      </c>
      <c r="K36" s="16">
        <v>45208</v>
      </c>
      <c r="L36" s="16">
        <v>44948</v>
      </c>
      <c r="M36" s="51">
        <v>45327</v>
      </c>
      <c r="N36" s="18">
        <f t="shared" si="0"/>
        <v>44755.916666666664</v>
      </c>
    </row>
    <row r="37" spans="1:14" ht="12" customHeight="1">
      <c r="A37" s="10" t="str">
        <f>'Pregnant Women Participating'!A37</f>
        <v>Choctaw Indians, MS</v>
      </c>
      <c r="B37" s="18">
        <v>184</v>
      </c>
      <c r="C37" s="16">
        <v>190</v>
      </c>
      <c r="D37" s="16">
        <v>177</v>
      </c>
      <c r="E37" s="16">
        <v>176</v>
      </c>
      <c r="F37" s="16">
        <v>160</v>
      </c>
      <c r="G37" s="16">
        <v>163</v>
      </c>
      <c r="H37" s="16">
        <v>148</v>
      </c>
      <c r="I37" s="16">
        <v>154</v>
      </c>
      <c r="J37" s="16">
        <v>153</v>
      </c>
      <c r="K37" s="16">
        <v>149</v>
      </c>
      <c r="L37" s="16">
        <v>148</v>
      </c>
      <c r="M37" s="51">
        <v>149</v>
      </c>
      <c r="N37" s="18">
        <f t="shared" si="0"/>
        <v>162.58333333333334</v>
      </c>
    </row>
    <row r="38" spans="1:14" ht="12" customHeight="1">
      <c r="A38" s="10" t="str">
        <f>'Pregnant Women Participating'!A38</f>
        <v>Eastern Cherokee, NC</v>
      </c>
      <c r="B38" s="18">
        <v>160</v>
      </c>
      <c r="C38" s="16">
        <v>147</v>
      </c>
      <c r="D38" s="16">
        <v>129</v>
      </c>
      <c r="E38" s="16">
        <v>155</v>
      </c>
      <c r="F38" s="16">
        <v>160</v>
      </c>
      <c r="G38" s="16">
        <v>157</v>
      </c>
      <c r="H38" s="16">
        <v>152</v>
      </c>
      <c r="I38" s="16">
        <v>146</v>
      </c>
      <c r="J38" s="16">
        <v>143</v>
      </c>
      <c r="K38" s="16">
        <v>141</v>
      </c>
      <c r="L38" s="16">
        <v>140</v>
      </c>
      <c r="M38" s="51">
        <v>147</v>
      </c>
      <c r="N38" s="18">
        <f aca="true" t="shared" si="1" ref="N38:N69">IF(SUM(B38:M38)&gt;0,AVERAGE(B38:M38)," ")</f>
        <v>148.08333333333334</v>
      </c>
    </row>
    <row r="39" spans="1:14" s="23" customFormat="1" ht="24.75" customHeight="1">
      <c r="A39" s="19" t="str">
        <f>'Pregnant Women Participating'!A39</f>
        <v>Southeast Region</v>
      </c>
      <c r="B39" s="21">
        <v>432085</v>
      </c>
      <c r="C39" s="20">
        <v>426741</v>
      </c>
      <c r="D39" s="20">
        <v>417393</v>
      </c>
      <c r="E39" s="20">
        <v>425434</v>
      </c>
      <c r="F39" s="20">
        <v>424901</v>
      </c>
      <c r="G39" s="20">
        <v>428325</v>
      </c>
      <c r="H39" s="20">
        <v>434555</v>
      </c>
      <c r="I39" s="20">
        <v>435431</v>
      </c>
      <c r="J39" s="20">
        <v>438559</v>
      </c>
      <c r="K39" s="20">
        <v>443029</v>
      </c>
      <c r="L39" s="20">
        <v>440512</v>
      </c>
      <c r="M39" s="50">
        <v>444594</v>
      </c>
      <c r="N39" s="21">
        <f t="shared" si="1"/>
        <v>432629.9166666667</v>
      </c>
    </row>
    <row r="40" spans="1:14" ht="12" customHeight="1">
      <c r="A40" s="10" t="str">
        <f>'Pregnant Women Participating'!A40</f>
        <v>Illinois</v>
      </c>
      <c r="B40" s="18">
        <v>74458</v>
      </c>
      <c r="C40" s="16">
        <v>73377</v>
      </c>
      <c r="D40" s="16">
        <v>71533</v>
      </c>
      <c r="E40" s="16">
        <v>72638</v>
      </c>
      <c r="F40" s="16">
        <v>71874</v>
      </c>
      <c r="G40" s="16">
        <v>73041</v>
      </c>
      <c r="H40" s="16">
        <v>74103</v>
      </c>
      <c r="I40" s="16">
        <v>74209</v>
      </c>
      <c r="J40" s="16">
        <v>74081</v>
      </c>
      <c r="K40" s="16">
        <v>75007</v>
      </c>
      <c r="L40" s="16">
        <v>74694</v>
      </c>
      <c r="M40" s="51">
        <v>74842</v>
      </c>
      <c r="N40" s="18">
        <f t="shared" si="1"/>
        <v>73654.75</v>
      </c>
    </row>
    <row r="41" spans="1:14" ht="12" customHeight="1">
      <c r="A41" s="10" t="str">
        <f>'Pregnant Women Participating'!A41</f>
        <v>Indiana</v>
      </c>
      <c r="B41" s="18">
        <v>38492</v>
      </c>
      <c r="C41" s="16">
        <v>38839</v>
      </c>
      <c r="D41" s="16">
        <v>38394</v>
      </c>
      <c r="E41" s="16">
        <v>39957</v>
      </c>
      <c r="F41" s="16">
        <v>39717</v>
      </c>
      <c r="G41" s="16">
        <v>40259</v>
      </c>
      <c r="H41" s="16">
        <v>40682</v>
      </c>
      <c r="I41" s="16">
        <v>40399</v>
      </c>
      <c r="J41" s="16">
        <v>40293</v>
      </c>
      <c r="K41" s="16">
        <v>40765</v>
      </c>
      <c r="L41" s="16">
        <v>40917</v>
      </c>
      <c r="M41" s="51">
        <v>41008</v>
      </c>
      <c r="N41" s="18">
        <f t="shared" si="1"/>
        <v>39976.833333333336</v>
      </c>
    </row>
    <row r="42" spans="1:14" ht="12" customHeight="1">
      <c r="A42" s="10" t="str">
        <f>'Pregnant Women Participating'!A42</f>
        <v>Michigan</v>
      </c>
      <c r="B42" s="18">
        <v>55799</v>
      </c>
      <c r="C42" s="16">
        <v>55062</v>
      </c>
      <c r="D42" s="16">
        <v>53741</v>
      </c>
      <c r="E42" s="16">
        <v>54349</v>
      </c>
      <c r="F42" s="16">
        <v>54106</v>
      </c>
      <c r="G42" s="16">
        <v>54478</v>
      </c>
      <c r="H42" s="16">
        <v>54751</v>
      </c>
      <c r="I42" s="16">
        <v>54884</v>
      </c>
      <c r="J42" s="16">
        <v>54767</v>
      </c>
      <c r="K42" s="16">
        <v>54523</v>
      </c>
      <c r="L42" s="16">
        <v>54014</v>
      </c>
      <c r="M42" s="51">
        <v>54081</v>
      </c>
      <c r="N42" s="18">
        <f t="shared" si="1"/>
        <v>54546.25</v>
      </c>
    </row>
    <row r="43" spans="1:14" ht="12" customHeight="1">
      <c r="A43" s="10" t="str">
        <f>'Pregnant Women Participating'!A43</f>
        <v>Minnesota</v>
      </c>
      <c r="B43" s="18">
        <v>33836</v>
      </c>
      <c r="C43" s="16">
        <v>33569</v>
      </c>
      <c r="D43" s="16">
        <v>33018</v>
      </c>
      <c r="E43" s="16">
        <v>33738</v>
      </c>
      <c r="F43" s="16">
        <v>33565</v>
      </c>
      <c r="G43" s="16">
        <v>33642</v>
      </c>
      <c r="H43" s="16">
        <v>33917</v>
      </c>
      <c r="I43" s="16">
        <v>33656</v>
      </c>
      <c r="J43" s="16">
        <v>33659</v>
      </c>
      <c r="K43" s="16">
        <v>34048</v>
      </c>
      <c r="L43" s="16">
        <v>33797</v>
      </c>
      <c r="M43" s="51">
        <v>34070</v>
      </c>
      <c r="N43" s="18">
        <f t="shared" si="1"/>
        <v>33709.583333333336</v>
      </c>
    </row>
    <row r="44" spans="1:14" ht="12" customHeight="1">
      <c r="A44" s="10" t="str">
        <f>'Pregnant Women Participating'!A44</f>
        <v>Ohio</v>
      </c>
      <c r="B44" s="18">
        <v>70027</v>
      </c>
      <c r="C44" s="16">
        <v>69466</v>
      </c>
      <c r="D44" s="16">
        <v>67531</v>
      </c>
      <c r="E44" s="16">
        <v>68871</v>
      </c>
      <c r="F44" s="16">
        <v>68158</v>
      </c>
      <c r="G44" s="16">
        <v>67947</v>
      </c>
      <c r="H44" s="16">
        <v>69234</v>
      </c>
      <c r="I44" s="16">
        <v>69537</v>
      </c>
      <c r="J44" s="16">
        <v>69686</v>
      </c>
      <c r="K44" s="16">
        <v>70329</v>
      </c>
      <c r="L44" s="16">
        <v>70204</v>
      </c>
      <c r="M44" s="51">
        <v>70275</v>
      </c>
      <c r="N44" s="18">
        <f t="shared" si="1"/>
        <v>69272.08333333333</v>
      </c>
    </row>
    <row r="45" spans="1:14" ht="12" customHeight="1">
      <c r="A45" s="10" t="str">
        <f>'Pregnant Women Participating'!A45</f>
        <v>Wisconsin</v>
      </c>
      <c r="B45" s="18">
        <v>29562</v>
      </c>
      <c r="C45" s="16">
        <v>29471</v>
      </c>
      <c r="D45" s="16">
        <v>28602</v>
      </c>
      <c r="E45" s="16">
        <v>29499</v>
      </c>
      <c r="F45" s="16">
        <v>28907</v>
      </c>
      <c r="G45" s="16">
        <v>28861</v>
      </c>
      <c r="H45" s="16">
        <v>29231</v>
      </c>
      <c r="I45" s="16">
        <v>29178</v>
      </c>
      <c r="J45" s="16">
        <v>29062</v>
      </c>
      <c r="K45" s="16">
        <v>29456</v>
      </c>
      <c r="L45" s="16">
        <v>29329</v>
      </c>
      <c r="M45" s="51">
        <v>29801</v>
      </c>
      <c r="N45" s="18">
        <f t="shared" si="1"/>
        <v>29246.583333333332</v>
      </c>
    </row>
    <row r="46" spans="1:14" s="23" customFormat="1" ht="24.75" customHeight="1">
      <c r="A46" s="19" t="str">
        <f>'Pregnant Women Participating'!A46</f>
        <v>Midwest Region</v>
      </c>
      <c r="B46" s="21">
        <v>302174</v>
      </c>
      <c r="C46" s="20">
        <v>299784</v>
      </c>
      <c r="D46" s="20">
        <v>292819</v>
      </c>
      <c r="E46" s="20">
        <v>299052</v>
      </c>
      <c r="F46" s="20">
        <v>296327</v>
      </c>
      <c r="G46" s="20">
        <v>298228</v>
      </c>
      <c r="H46" s="20">
        <v>301918</v>
      </c>
      <c r="I46" s="20">
        <v>301863</v>
      </c>
      <c r="J46" s="20">
        <v>301548</v>
      </c>
      <c r="K46" s="20">
        <v>304128</v>
      </c>
      <c r="L46" s="20">
        <v>302955</v>
      </c>
      <c r="M46" s="50">
        <v>304077</v>
      </c>
      <c r="N46" s="21">
        <f t="shared" si="1"/>
        <v>300406.0833333333</v>
      </c>
    </row>
    <row r="47" spans="1:14" ht="12" customHeight="1">
      <c r="A47" s="10" t="str">
        <f>'Pregnant Women Participating'!A47</f>
        <v>Arkansas</v>
      </c>
      <c r="B47" s="18">
        <v>25191</v>
      </c>
      <c r="C47" s="16">
        <v>24290</v>
      </c>
      <c r="D47" s="16">
        <v>23727</v>
      </c>
      <c r="E47" s="16">
        <v>24038</v>
      </c>
      <c r="F47" s="16">
        <v>23613</v>
      </c>
      <c r="G47" s="16">
        <v>23850</v>
      </c>
      <c r="H47" s="16">
        <v>24318</v>
      </c>
      <c r="I47" s="16">
        <v>24634</v>
      </c>
      <c r="J47" s="16">
        <v>24984</v>
      </c>
      <c r="K47" s="16">
        <v>24794</v>
      </c>
      <c r="L47" s="16">
        <v>24798</v>
      </c>
      <c r="M47" s="51">
        <v>25161</v>
      </c>
      <c r="N47" s="18">
        <f t="shared" si="1"/>
        <v>24449.833333333332</v>
      </c>
    </row>
    <row r="48" spans="1:14" ht="12" customHeight="1">
      <c r="A48" s="10" t="str">
        <f>'Pregnant Women Participating'!A48</f>
        <v>Louisiana</v>
      </c>
      <c r="B48" s="18">
        <v>37296</v>
      </c>
      <c r="C48" s="16">
        <v>37048</v>
      </c>
      <c r="D48" s="16">
        <v>36514</v>
      </c>
      <c r="E48" s="16">
        <v>36974</v>
      </c>
      <c r="F48" s="16">
        <v>37213</v>
      </c>
      <c r="G48" s="16">
        <v>37223</v>
      </c>
      <c r="H48" s="16">
        <v>37774</v>
      </c>
      <c r="I48" s="16">
        <v>37776</v>
      </c>
      <c r="J48" s="16">
        <v>37907</v>
      </c>
      <c r="K48" s="16">
        <v>38307</v>
      </c>
      <c r="L48" s="16">
        <v>38175</v>
      </c>
      <c r="M48" s="51">
        <v>37147</v>
      </c>
      <c r="N48" s="18">
        <f t="shared" si="1"/>
        <v>37446.166666666664</v>
      </c>
    </row>
    <row r="49" spans="1:14" ht="12" customHeight="1">
      <c r="A49" s="10" t="str">
        <f>'Pregnant Women Participating'!A49</f>
        <v>New Mexico</v>
      </c>
      <c r="B49" s="18">
        <v>14897</v>
      </c>
      <c r="C49" s="16">
        <v>14704</v>
      </c>
      <c r="D49" s="16">
        <v>14246</v>
      </c>
      <c r="E49" s="16">
        <v>14799</v>
      </c>
      <c r="F49" s="16">
        <v>14606</v>
      </c>
      <c r="G49" s="16">
        <v>14673</v>
      </c>
      <c r="H49" s="16">
        <v>14818</v>
      </c>
      <c r="I49" s="16">
        <v>14915</v>
      </c>
      <c r="J49" s="16">
        <v>15360</v>
      </c>
      <c r="K49" s="16">
        <v>15590</v>
      </c>
      <c r="L49" s="16">
        <v>15342</v>
      </c>
      <c r="M49" s="51">
        <v>15695</v>
      </c>
      <c r="N49" s="18">
        <f t="shared" si="1"/>
        <v>14970.416666666666</v>
      </c>
    </row>
    <row r="50" spans="1:14" ht="12" customHeight="1">
      <c r="A50" s="10" t="str">
        <f>'Pregnant Women Participating'!A50</f>
        <v>Oklahoma</v>
      </c>
      <c r="B50" s="18">
        <v>25267</v>
      </c>
      <c r="C50" s="16">
        <v>24515</v>
      </c>
      <c r="D50" s="16">
        <v>23416</v>
      </c>
      <c r="E50" s="16">
        <v>23817</v>
      </c>
      <c r="F50" s="16">
        <v>23378</v>
      </c>
      <c r="G50" s="16">
        <v>23882</v>
      </c>
      <c r="H50" s="16">
        <v>24418</v>
      </c>
      <c r="I50" s="16">
        <v>24470</v>
      </c>
      <c r="J50" s="16">
        <v>24606</v>
      </c>
      <c r="K50" s="16">
        <v>25041</v>
      </c>
      <c r="L50" s="16">
        <v>25030</v>
      </c>
      <c r="M50" s="51">
        <v>25424</v>
      </c>
      <c r="N50" s="18">
        <f t="shared" si="1"/>
        <v>24438.666666666668</v>
      </c>
    </row>
    <row r="51" spans="1:14" ht="12" customHeight="1">
      <c r="A51" s="10" t="str">
        <f>'Pregnant Women Participating'!A51</f>
        <v>Texas</v>
      </c>
      <c r="B51" s="18">
        <v>233511</v>
      </c>
      <c r="C51" s="16">
        <v>230054</v>
      </c>
      <c r="D51" s="16">
        <v>224513</v>
      </c>
      <c r="E51" s="16">
        <v>228406</v>
      </c>
      <c r="F51" s="16">
        <v>228511</v>
      </c>
      <c r="G51" s="16">
        <v>228072</v>
      </c>
      <c r="H51" s="16">
        <v>231549</v>
      </c>
      <c r="I51" s="16">
        <v>231474</v>
      </c>
      <c r="J51" s="16">
        <v>231701</v>
      </c>
      <c r="K51" s="16">
        <v>232746</v>
      </c>
      <c r="L51" s="16">
        <v>233501</v>
      </c>
      <c r="M51" s="51">
        <v>234607</v>
      </c>
      <c r="N51" s="18">
        <f t="shared" si="1"/>
        <v>230720.41666666666</v>
      </c>
    </row>
    <row r="52" spans="1:14" ht="12" customHeight="1">
      <c r="A52" s="10" t="str">
        <f>'Pregnant Women Participating'!A52</f>
        <v>Acoma, Canoncito &amp; Laguna, NM</v>
      </c>
      <c r="B52" s="18">
        <v>122</v>
      </c>
      <c r="C52" s="16">
        <v>127</v>
      </c>
      <c r="D52" s="16">
        <v>126</v>
      </c>
      <c r="E52" s="16">
        <v>106</v>
      </c>
      <c r="F52" s="16">
        <v>117</v>
      </c>
      <c r="G52" s="16">
        <v>122</v>
      </c>
      <c r="H52" s="16">
        <v>125</v>
      </c>
      <c r="I52" s="16">
        <v>128</v>
      </c>
      <c r="J52" s="16">
        <v>123</v>
      </c>
      <c r="K52" s="16">
        <v>122</v>
      </c>
      <c r="L52" s="16">
        <v>115</v>
      </c>
      <c r="M52" s="51">
        <v>118</v>
      </c>
      <c r="N52" s="18">
        <f t="shared" si="1"/>
        <v>120.91666666666667</v>
      </c>
    </row>
    <row r="53" spans="1:14" ht="12" customHeight="1">
      <c r="A53" s="10" t="str">
        <f>'Pregnant Women Participating'!A53</f>
        <v>Eight Northern Pueblos, NM</v>
      </c>
      <c r="B53" s="18">
        <v>65</v>
      </c>
      <c r="C53" s="16">
        <v>64</v>
      </c>
      <c r="D53" s="16">
        <v>67</v>
      </c>
      <c r="E53" s="16">
        <v>49</v>
      </c>
      <c r="F53" s="16">
        <v>49</v>
      </c>
      <c r="G53" s="16">
        <v>53</v>
      </c>
      <c r="H53" s="16">
        <v>59</v>
      </c>
      <c r="I53" s="16">
        <v>56</v>
      </c>
      <c r="J53" s="16">
        <v>51</v>
      </c>
      <c r="K53" s="16">
        <v>53</v>
      </c>
      <c r="L53" s="16">
        <v>47</v>
      </c>
      <c r="M53" s="51">
        <v>44</v>
      </c>
      <c r="N53" s="18">
        <f t="shared" si="1"/>
        <v>54.75</v>
      </c>
    </row>
    <row r="54" spans="1:14" ht="12" customHeight="1">
      <c r="A54" s="10" t="str">
        <f>'Pregnant Women Participating'!A54</f>
        <v>Five Sandoval Pueblos, NM</v>
      </c>
      <c r="B54" s="18">
        <v>94</v>
      </c>
      <c r="C54" s="16">
        <v>96</v>
      </c>
      <c r="D54" s="16">
        <v>92</v>
      </c>
      <c r="E54" s="16">
        <v>80</v>
      </c>
      <c r="F54" s="16">
        <v>88</v>
      </c>
      <c r="G54" s="16">
        <v>83</v>
      </c>
      <c r="H54" s="16">
        <v>65</v>
      </c>
      <c r="I54" s="16">
        <v>82</v>
      </c>
      <c r="J54" s="16">
        <v>80</v>
      </c>
      <c r="K54" s="16">
        <v>80</v>
      </c>
      <c r="L54" s="16">
        <v>79</v>
      </c>
      <c r="M54" s="51">
        <v>79</v>
      </c>
      <c r="N54" s="18">
        <f t="shared" si="1"/>
        <v>83.16666666666667</v>
      </c>
    </row>
    <row r="55" spans="1:14" ht="12" customHeight="1">
      <c r="A55" s="10" t="str">
        <f>'Pregnant Women Participating'!A55</f>
        <v>Isleta Pueblo, NM</v>
      </c>
      <c r="B55" s="18">
        <v>190</v>
      </c>
      <c r="C55" s="16">
        <v>187</v>
      </c>
      <c r="D55" s="16">
        <v>181</v>
      </c>
      <c r="E55" s="16">
        <v>220</v>
      </c>
      <c r="F55" s="16">
        <v>211</v>
      </c>
      <c r="G55" s="16">
        <v>211</v>
      </c>
      <c r="H55" s="16">
        <v>214</v>
      </c>
      <c r="I55" s="16">
        <v>198</v>
      </c>
      <c r="J55" s="16">
        <v>202</v>
      </c>
      <c r="K55" s="16">
        <v>199</v>
      </c>
      <c r="L55" s="16">
        <v>200</v>
      </c>
      <c r="M55" s="51">
        <v>192</v>
      </c>
      <c r="N55" s="18">
        <f t="shared" si="1"/>
        <v>200.41666666666666</v>
      </c>
    </row>
    <row r="56" spans="1:14" ht="12" customHeight="1">
      <c r="A56" s="10" t="str">
        <f>'Pregnant Women Participating'!A56</f>
        <v>San Felipe Pueblo, NM</v>
      </c>
      <c r="B56" s="18">
        <v>52</v>
      </c>
      <c r="C56" s="16">
        <v>55</v>
      </c>
      <c r="D56" s="16">
        <v>49</v>
      </c>
      <c r="E56" s="16">
        <v>64</v>
      </c>
      <c r="F56" s="16">
        <v>67</v>
      </c>
      <c r="G56" s="16">
        <v>66</v>
      </c>
      <c r="H56" s="16">
        <v>62</v>
      </c>
      <c r="I56" s="16">
        <v>56</v>
      </c>
      <c r="J56" s="16">
        <v>57</v>
      </c>
      <c r="K56" s="16">
        <v>65</v>
      </c>
      <c r="L56" s="16">
        <v>70</v>
      </c>
      <c r="M56" s="51">
        <v>69</v>
      </c>
      <c r="N56" s="18">
        <f t="shared" si="1"/>
        <v>61</v>
      </c>
    </row>
    <row r="57" spans="1:14" ht="12" customHeight="1">
      <c r="A57" s="10" t="str">
        <f>'Pregnant Women Participating'!A57</f>
        <v>Santo Domingo Tribe, NM</v>
      </c>
      <c r="B57" s="18">
        <v>46</v>
      </c>
      <c r="C57" s="16">
        <v>41</v>
      </c>
      <c r="D57" s="16">
        <v>43</v>
      </c>
      <c r="E57" s="16">
        <v>51</v>
      </c>
      <c r="F57" s="16">
        <v>48</v>
      </c>
      <c r="G57" s="16">
        <v>50</v>
      </c>
      <c r="H57" s="16">
        <v>51</v>
      </c>
      <c r="I57" s="16">
        <v>47</v>
      </c>
      <c r="J57" s="16">
        <v>42</v>
      </c>
      <c r="K57" s="16">
        <v>39</v>
      </c>
      <c r="L57" s="16">
        <v>44</v>
      </c>
      <c r="M57" s="51">
        <v>37</v>
      </c>
      <c r="N57" s="18">
        <f t="shared" si="1"/>
        <v>44.916666666666664</v>
      </c>
    </row>
    <row r="58" spans="1:14" ht="12" customHeight="1">
      <c r="A58" s="10" t="str">
        <f>'Pregnant Women Participating'!A58</f>
        <v>Zuni Pueblo, NM</v>
      </c>
      <c r="B58" s="18">
        <v>163</v>
      </c>
      <c r="C58" s="16">
        <v>156</v>
      </c>
      <c r="D58" s="16">
        <v>177</v>
      </c>
      <c r="E58" s="16">
        <v>161</v>
      </c>
      <c r="F58" s="16">
        <v>166</v>
      </c>
      <c r="G58" s="16">
        <v>170</v>
      </c>
      <c r="H58" s="16">
        <v>175</v>
      </c>
      <c r="I58" s="16">
        <v>158</v>
      </c>
      <c r="J58" s="16">
        <v>161</v>
      </c>
      <c r="K58" s="16">
        <v>169</v>
      </c>
      <c r="L58" s="16">
        <v>172</v>
      </c>
      <c r="M58" s="51">
        <v>165</v>
      </c>
      <c r="N58" s="18">
        <f t="shared" si="1"/>
        <v>166.08333333333334</v>
      </c>
    </row>
    <row r="59" spans="1:14" ht="12" customHeight="1">
      <c r="A59" s="10" t="str">
        <f>'Pregnant Women Participating'!A59</f>
        <v>Cherokee Nation, OK</v>
      </c>
      <c r="B59" s="18">
        <v>1629</v>
      </c>
      <c r="C59" s="16">
        <v>1600</v>
      </c>
      <c r="D59" s="16">
        <v>1545</v>
      </c>
      <c r="E59" s="16">
        <v>1608</v>
      </c>
      <c r="F59" s="16">
        <v>1534</v>
      </c>
      <c r="G59" s="16">
        <v>1503</v>
      </c>
      <c r="H59" s="16">
        <v>1561</v>
      </c>
      <c r="I59" s="16">
        <v>1538</v>
      </c>
      <c r="J59" s="16">
        <v>1536</v>
      </c>
      <c r="K59" s="16">
        <v>1539</v>
      </c>
      <c r="L59" s="16">
        <v>1560</v>
      </c>
      <c r="M59" s="51">
        <v>1545</v>
      </c>
      <c r="N59" s="18">
        <f t="shared" si="1"/>
        <v>1558.1666666666667</v>
      </c>
    </row>
    <row r="60" spans="1:14" ht="12" customHeight="1">
      <c r="A60" s="10" t="str">
        <f>'Pregnant Women Participating'!A60</f>
        <v>Chickasaw Nation, OK</v>
      </c>
      <c r="B60" s="18">
        <v>775</v>
      </c>
      <c r="C60" s="16">
        <v>794</v>
      </c>
      <c r="D60" s="16">
        <v>797</v>
      </c>
      <c r="E60" s="16">
        <v>840</v>
      </c>
      <c r="F60" s="16">
        <v>843</v>
      </c>
      <c r="G60" s="16">
        <v>841</v>
      </c>
      <c r="H60" s="16">
        <v>863</v>
      </c>
      <c r="I60" s="16">
        <v>872</v>
      </c>
      <c r="J60" s="16">
        <v>849</v>
      </c>
      <c r="K60" s="16">
        <v>869</v>
      </c>
      <c r="L60" s="16">
        <v>851</v>
      </c>
      <c r="M60" s="51">
        <v>877</v>
      </c>
      <c r="N60" s="18">
        <f t="shared" si="1"/>
        <v>839.25</v>
      </c>
    </row>
    <row r="61" spans="1:14" ht="12" customHeight="1">
      <c r="A61" s="10" t="str">
        <f>'Pregnant Women Participating'!A61</f>
        <v>Choctaw Nation, OK</v>
      </c>
      <c r="B61" s="18">
        <v>840</v>
      </c>
      <c r="C61" s="16">
        <v>782</v>
      </c>
      <c r="D61" s="16">
        <v>760</v>
      </c>
      <c r="E61" s="16">
        <v>715</v>
      </c>
      <c r="F61" s="16">
        <v>692</v>
      </c>
      <c r="G61" s="16">
        <v>694</v>
      </c>
      <c r="H61" s="16">
        <v>735</v>
      </c>
      <c r="I61" s="16">
        <v>749</v>
      </c>
      <c r="J61" s="16">
        <v>738</v>
      </c>
      <c r="K61" s="16">
        <v>781</v>
      </c>
      <c r="L61" s="16">
        <v>827</v>
      </c>
      <c r="M61" s="51">
        <v>820</v>
      </c>
      <c r="N61" s="18">
        <f t="shared" si="1"/>
        <v>761.0833333333334</v>
      </c>
    </row>
    <row r="62" spans="1:14" ht="12" customHeight="1">
      <c r="A62" s="10" t="str">
        <f>'Pregnant Women Participating'!A62</f>
        <v>Citizen Potawatomi Nation, OK</v>
      </c>
      <c r="B62" s="18">
        <v>309</v>
      </c>
      <c r="C62" s="16">
        <v>314</v>
      </c>
      <c r="D62" s="16">
        <v>297</v>
      </c>
      <c r="E62" s="16">
        <v>321</v>
      </c>
      <c r="F62" s="16">
        <v>313</v>
      </c>
      <c r="G62" s="16">
        <v>294</v>
      </c>
      <c r="H62" s="16">
        <v>278</v>
      </c>
      <c r="I62" s="16">
        <v>284</v>
      </c>
      <c r="J62" s="16">
        <v>278</v>
      </c>
      <c r="K62" s="16">
        <v>287</v>
      </c>
      <c r="L62" s="16">
        <v>280</v>
      </c>
      <c r="M62" s="51">
        <v>255</v>
      </c>
      <c r="N62" s="18">
        <f t="shared" si="1"/>
        <v>292.5</v>
      </c>
    </row>
    <row r="63" spans="1:14" ht="12" customHeight="1">
      <c r="A63" s="10" t="str">
        <f>'Pregnant Women Participating'!A63</f>
        <v>Inter-Tribal Council, OK</v>
      </c>
      <c r="B63" s="18">
        <v>161</v>
      </c>
      <c r="C63" s="16">
        <v>161</v>
      </c>
      <c r="D63" s="16">
        <v>161</v>
      </c>
      <c r="E63" s="16">
        <v>184</v>
      </c>
      <c r="F63" s="16">
        <v>176</v>
      </c>
      <c r="G63" s="16">
        <v>173</v>
      </c>
      <c r="H63" s="16">
        <v>175</v>
      </c>
      <c r="I63" s="16">
        <v>175</v>
      </c>
      <c r="J63" s="16">
        <v>181</v>
      </c>
      <c r="K63" s="16">
        <v>186</v>
      </c>
      <c r="L63" s="16">
        <v>167</v>
      </c>
      <c r="M63" s="51">
        <v>175</v>
      </c>
      <c r="N63" s="18">
        <f t="shared" si="1"/>
        <v>172.91666666666666</v>
      </c>
    </row>
    <row r="64" spans="1:14" ht="12" customHeight="1">
      <c r="A64" s="10" t="str">
        <f>'Pregnant Women Participating'!A64</f>
        <v>Muscogee Creek Nation, OK</v>
      </c>
      <c r="B64" s="18">
        <v>572</v>
      </c>
      <c r="C64" s="16">
        <v>574</v>
      </c>
      <c r="D64" s="16">
        <v>548</v>
      </c>
      <c r="E64" s="16">
        <v>592</v>
      </c>
      <c r="F64" s="16">
        <v>578</v>
      </c>
      <c r="G64" s="16">
        <v>585</v>
      </c>
      <c r="H64" s="16">
        <v>592</v>
      </c>
      <c r="I64" s="16">
        <v>574</v>
      </c>
      <c r="J64" s="16">
        <v>571</v>
      </c>
      <c r="K64" s="16">
        <v>573</v>
      </c>
      <c r="L64" s="16">
        <v>571</v>
      </c>
      <c r="M64" s="51">
        <v>580</v>
      </c>
      <c r="N64" s="18">
        <f t="shared" si="1"/>
        <v>575.8333333333334</v>
      </c>
    </row>
    <row r="65" spans="1:14" ht="12" customHeight="1">
      <c r="A65" s="10" t="str">
        <f>'Pregnant Women Participating'!A65</f>
        <v>Osage Tribal Council, OK</v>
      </c>
      <c r="B65" s="18">
        <v>445</v>
      </c>
      <c r="C65" s="16">
        <v>460</v>
      </c>
      <c r="D65" s="16">
        <v>436</v>
      </c>
      <c r="E65" s="16">
        <v>452</v>
      </c>
      <c r="F65" s="16">
        <v>458</v>
      </c>
      <c r="G65" s="16">
        <v>465</v>
      </c>
      <c r="H65" s="16">
        <v>473</v>
      </c>
      <c r="I65" s="16">
        <v>450</v>
      </c>
      <c r="J65" s="16">
        <v>466</v>
      </c>
      <c r="K65" s="16">
        <v>488</v>
      </c>
      <c r="L65" s="16">
        <v>478</v>
      </c>
      <c r="M65" s="51">
        <v>513</v>
      </c>
      <c r="N65" s="18">
        <f t="shared" si="1"/>
        <v>465.3333333333333</v>
      </c>
    </row>
    <row r="66" spans="1:14" ht="12" customHeight="1">
      <c r="A66" s="10" t="str">
        <f>'Pregnant Women Participating'!A66</f>
        <v>Otoe-Missouria Tribe, OK</v>
      </c>
      <c r="B66" s="18">
        <v>107</v>
      </c>
      <c r="C66" s="16">
        <v>145</v>
      </c>
      <c r="D66" s="16">
        <v>142</v>
      </c>
      <c r="E66" s="16">
        <v>148</v>
      </c>
      <c r="F66" s="16">
        <v>141</v>
      </c>
      <c r="G66" s="16">
        <v>153</v>
      </c>
      <c r="H66" s="16">
        <v>156</v>
      </c>
      <c r="I66" s="16">
        <v>159</v>
      </c>
      <c r="J66" s="16">
        <v>143</v>
      </c>
      <c r="K66" s="16">
        <v>143</v>
      </c>
      <c r="L66" s="16">
        <v>157</v>
      </c>
      <c r="M66" s="51">
        <v>150</v>
      </c>
      <c r="N66" s="18">
        <f t="shared" si="1"/>
        <v>145.33333333333334</v>
      </c>
    </row>
    <row r="67" spans="1:14" ht="12" customHeight="1">
      <c r="A67" s="10" t="str">
        <f>'Pregnant Women Participating'!A67</f>
        <v>Wichita, Caddo &amp; Delaware (WCD), OK</v>
      </c>
      <c r="B67" s="18">
        <v>762</v>
      </c>
      <c r="C67" s="16">
        <v>742</v>
      </c>
      <c r="D67" s="16">
        <v>682</v>
      </c>
      <c r="E67" s="16">
        <v>711</v>
      </c>
      <c r="F67" s="16">
        <v>652</v>
      </c>
      <c r="G67" s="16">
        <v>706</v>
      </c>
      <c r="H67" s="16">
        <v>697</v>
      </c>
      <c r="I67" s="16">
        <v>690</v>
      </c>
      <c r="J67" s="16">
        <v>725</v>
      </c>
      <c r="K67" s="16">
        <v>749</v>
      </c>
      <c r="L67" s="16">
        <v>756</v>
      </c>
      <c r="M67" s="51">
        <v>764</v>
      </c>
      <c r="N67" s="18">
        <f t="shared" si="1"/>
        <v>719.6666666666666</v>
      </c>
    </row>
    <row r="68" spans="1:14" s="23" customFormat="1" ht="24.75" customHeight="1">
      <c r="A68" s="19" t="str">
        <f>'Pregnant Women Participating'!A68</f>
        <v>Southwest Region</v>
      </c>
      <c r="B68" s="21">
        <v>342494</v>
      </c>
      <c r="C68" s="20">
        <v>336909</v>
      </c>
      <c r="D68" s="20">
        <v>328519</v>
      </c>
      <c r="E68" s="20">
        <v>334336</v>
      </c>
      <c r="F68" s="20">
        <v>333454</v>
      </c>
      <c r="G68" s="20">
        <v>333869</v>
      </c>
      <c r="H68" s="20">
        <v>339158</v>
      </c>
      <c r="I68" s="20">
        <v>339485</v>
      </c>
      <c r="J68" s="20">
        <v>340761</v>
      </c>
      <c r="K68" s="20">
        <v>342820</v>
      </c>
      <c r="L68" s="20">
        <v>343220</v>
      </c>
      <c r="M68" s="50">
        <v>344417</v>
      </c>
      <c r="N68" s="21">
        <f t="shared" si="1"/>
        <v>338286.8333333333</v>
      </c>
    </row>
    <row r="69" spans="1:14" ht="12" customHeight="1">
      <c r="A69" s="10" t="str">
        <f>'Pregnant Women Participating'!A69</f>
        <v>Colorado</v>
      </c>
      <c r="B69" s="18">
        <v>23861</v>
      </c>
      <c r="C69" s="16">
        <v>23271</v>
      </c>
      <c r="D69" s="16">
        <v>22827</v>
      </c>
      <c r="E69" s="16">
        <v>23529</v>
      </c>
      <c r="F69" s="16">
        <v>23623</v>
      </c>
      <c r="G69" s="16">
        <v>24203</v>
      </c>
      <c r="H69" s="16">
        <v>24584</v>
      </c>
      <c r="I69" s="16">
        <v>24919</v>
      </c>
      <c r="J69" s="16">
        <v>25006</v>
      </c>
      <c r="K69" s="16">
        <v>25521</v>
      </c>
      <c r="L69" s="16">
        <v>25217</v>
      </c>
      <c r="M69" s="51">
        <v>25396</v>
      </c>
      <c r="N69" s="18">
        <f t="shared" si="1"/>
        <v>24329.75</v>
      </c>
    </row>
    <row r="70" spans="1:14" ht="12" customHeight="1">
      <c r="A70" s="10" t="str">
        <f>'Pregnant Women Participating'!A70</f>
        <v>Iowa</v>
      </c>
      <c r="B70" s="18">
        <v>17746</v>
      </c>
      <c r="C70" s="16">
        <v>17666</v>
      </c>
      <c r="D70" s="16">
        <v>17342</v>
      </c>
      <c r="E70" s="16">
        <v>17506</v>
      </c>
      <c r="F70" s="16">
        <v>17280</v>
      </c>
      <c r="G70" s="16">
        <v>17229</v>
      </c>
      <c r="H70" s="16">
        <v>17279</v>
      </c>
      <c r="I70" s="16">
        <v>17170</v>
      </c>
      <c r="J70" s="16">
        <v>17243</v>
      </c>
      <c r="K70" s="16">
        <v>17439</v>
      </c>
      <c r="L70" s="16">
        <v>17497</v>
      </c>
      <c r="M70" s="51">
        <v>17454</v>
      </c>
      <c r="N70" s="18">
        <f aca="true" t="shared" si="2" ref="N70:N101">IF(SUM(B70:M70)&gt;0,AVERAGE(B70:M70)," ")</f>
        <v>17404.25</v>
      </c>
    </row>
    <row r="71" spans="1:14" ht="12" customHeight="1">
      <c r="A71" s="10" t="str">
        <f>'Pregnant Women Participating'!A71</f>
        <v>Kansas</v>
      </c>
      <c r="B71" s="18">
        <v>17998</v>
      </c>
      <c r="C71" s="16">
        <v>17787</v>
      </c>
      <c r="D71" s="16">
        <v>17131</v>
      </c>
      <c r="E71" s="16">
        <v>17612</v>
      </c>
      <c r="F71" s="16">
        <v>17397</v>
      </c>
      <c r="G71" s="16">
        <v>17393</v>
      </c>
      <c r="H71" s="16">
        <v>17503</v>
      </c>
      <c r="I71" s="16">
        <v>17644</v>
      </c>
      <c r="J71" s="16">
        <v>17838</v>
      </c>
      <c r="K71" s="16">
        <v>18200</v>
      </c>
      <c r="L71" s="16">
        <v>18150</v>
      </c>
      <c r="M71" s="51">
        <v>18305</v>
      </c>
      <c r="N71" s="18">
        <f t="shared" si="2"/>
        <v>17746.5</v>
      </c>
    </row>
    <row r="72" spans="1:14" ht="12" customHeight="1">
      <c r="A72" s="10" t="str">
        <f>'Pregnant Women Participating'!A72</f>
        <v>Missouri</v>
      </c>
      <c r="B72" s="18">
        <v>38302</v>
      </c>
      <c r="C72" s="16">
        <v>37777</v>
      </c>
      <c r="D72" s="16">
        <v>36396</v>
      </c>
      <c r="E72" s="16">
        <v>38139</v>
      </c>
      <c r="F72" s="16">
        <v>37121</v>
      </c>
      <c r="G72" s="16">
        <v>36886</v>
      </c>
      <c r="H72" s="16">
        <v>38048</v>
      </c>
      <c r="I72" s="16">
        <v>37542</v>
      </c>
      <c r="J72" s="16">
        <v>37655</v>
      </c>
      <c r="K72" s="16">
        <v>38276</v>
      </c>
      <c r="L72" s="16">
        <v>38088</v>
      </c>
      <c r="M72" s="51">
        <v>38318</v>
      </c>
      <c r="N72" s="18">
        <f t="shared" si="2"/>
        <v>37712.333333333336</v>
      </c>
    </row>
    <row r="73" spans="1:14" ht="12" customHeight="1">
      <c r="A73" s="10" t="str">
        <f>'Pregnant Women Participating'!A73</f>
        <v>Montana</v>
      </c>
      <c r="B73" s="18">
        <v>4623</v>
      </c>
      <c r="C73" s="16">
        <v>4637</v>
      </c>
      <c r="D73" s="16">
        <v>4452</v>
      </c>
      <c r="E73" s="16">
        <v>4603</v>
      </c>
      <c r="F73" s="16">
        <v>4490</v>
      </c>
      <c r="G73" s="16">
        <v>4632</v>
      </c>
      <c r="H73" s="16">
        <v>4619</v>
      </c>
      <c r="I73" s="16">
        <v>4610</v>
      </c>
      <c r="J73" s="16">
        <v>4617</v>
      </c>
      <c r="K73" s="16">
        <v>4746</v>
      </c>
      <c r="L73" s="16">
        <v>4637</v>
      </c>
      <c r="M73" s="51">
        <v>4671</v>
      </c>
      <c r="N73" s="18">
        <f t="shared" si="2"/>
        <v>4611.416666666667</v>
      </c>
    </row>
    <row r="74" spans="1:14" ht="12" customHeight="1">
      <c r="A74" s="10" t="str">
        <f>'Pregnant Women Participating'!A74</f>
        <v>Nebraska</v>
      </c>
      <c r="B74" s="18">
        <v>10738</v>
      </c>
      <c r="C74" s="16">
        <v>10663</v>
      </c>
      <c r="D74" s="16">
        <v>10097</v>
      </c>
      <c r="E74" s="16">
        <v>10773</v>
      </c>
      <c r="F74" s="16">
        <v>10327</v>
      </c>
      <c r="G74" s="16">
        <v>10319</v>
      </c>
      <c r="H74" s="16">
        <v>10505</v>
      </c>
      <c r="I74" s="16">
        <v>10485</v>
      </c>
      <c r="J74" s="16">
        <v>10449</v>
      </c>
      <c r="K74" s="16">
        <v>10789</v>
      </c>
      <c r="L74" s="16">
        <v>10660</v>
      </c>
      <c r="M74" s="51">
        <v>10688</v>
      </c>
      <c r="N74" s="18">
        <f t="shared" si="2"/>
        <v>10541.083333333334</v>
      </c>
    </row>
    <row r="75" spans="1:14" ht="12" customHeight="1">
      <c r="A75" s="10" t="str">
        <f>'Pregnant Women Participating'!A75</f>
        <v>North Dakota</v>
      </c>
      <c r="B75" s="18">
        <v>3337</v>
      </c>
      <c r="C75" s="16">
        <v>3279</v>
      </c>
      <c r="D75" s="16">
        <v>3131</v>
      </c>
      <c r="E75" s="16">
        <v>3288</v>
      </c>
      <c r="F75" s="16">
        <v>3202</v>
      </c>
      <c r="G75" s="16">
        <v>3161</v>
      </c>
      <c r="H75" s="16">
        <v>3254</v>
      </c>
      <c r="I75" s="16">
        <v>3141</v>
      </c>
      <c r="J75" s="16">
        <v>3169</v>
      </c>
      <c r="K75" s="16">
        <v>3237</v>
      </c>
      <c r="L75" s="16">
        <v>3218</v>
      </c>
      <c r="M75" s="51">
        <v>3250</v>
      </c>
      <c r="N75" s="18">
        <f t="shared" si="2"/>
        <v>3222.25</v>
      </c>
    </row>
    <row r="76" spans="1:14" ht="12" customHeight="1">
      <c r="A76" s="10" t="str">
        <f>'Pregnant Women Participating'!A76</f>
        <v>South Dakota</v>
      </c>
      <c r="B76" s="18">
        <v>4744</v>
      </c>
      <c r="C76" s="16">
        <v>4742</v>
      </c>
      <c r="D76" s="16">
        <v>4609</v>
      </c>
      <c r="E76" s="16">
        <v>4699</v>
      </c>
      <c r="F76" s="16">
        <v>4630</v>
      </c>
      <c r="G76" s="16">
        <v>4675</v>
      </c>
      <c r="H76" s="16">
        <v>4718</v>
      </c>
      <c r="I76" s="16">
        <v>4734</v>
      </c>
      <c r="J76" s="16">
        <v>4684</v>
      </c>
      <c r="K76" s="16">
        <v>4656</v>
      </c>
      <c r="L76" s="16">
        <v>4672</v>
      </c>
      <c r="M76" s="51">
        <v>4789</v>
      </c>
      <c r="N76" s="18">
        <f t="shared" si="2"/>
        <v>4696</v>
      </c>
    </row>
    <row r="77" spans="1:14" ht="12" customHeight="1">
      <c r="A77" s="10" t="str">
        <f>'Pregnant Women Participating'!A77</f>
        <v>Utah</v>
      </c>
      <c r="B77" s="18">
        <v>17466</v>
      </c>
      <c r="C77" s="16">
        <v>17617</v>
      </c>
      <c r="D77" s="16">
        <v>17297</v>
      </c>
      <c r="E77" s="16">
        <v>17499</v>
      </c>
      <c r="F77" s="16">
        <v>17551</v>
      </c>
      <c r="G77" s="16">
        <v>17852</v>
      </c>
      <c r="H77" s="16">
        <v>18045</v>
      </c>
      <c r="I77" s="16">
        <v>18035</v>
      </c>
      <c r="J77" s="16">
        <v>17882</v>
      </c>
      <c r="K77" s="16">
        <v>17920</v>
      </c>
      <c r="L77" s="16">
        <v>17945</v>
      </c>
      <c r="M77" s="51">
        <v>17980</v>
      </c>
      <c r="N77" s="18">
        <f t="shared" si="2"/>
        <v>17757.416666666668</v>
      </c>
    </row>
    <row r="78" spans="1:14" ht="12" customHeight="1">
      <c r="A78" s="10" t="str">
        <f>'Pregnant Women Participating'!A78</f>
        <v>Wyoming</v>
      </c>
      <c r="B78" s="18">
        <v>3177</v>
      </c>
      <c r="C78" s="16">
        <v>3144</v>
      </c>
      <c r="D78" s="16">
        <v>3104</v>
      </c>
      <c r="E78" s="16">
        <v>3148</v>
      </c>
      <c r="F78" s="16">
        <v>3163</v>
      </c>
      <c r="G78" s="16">
        <v>3184</v>
      </c>
      <c r="H78" s="16">
        <v>3242</v>
      </c>
      <c r="I78" s="16">
        <v>3167</v>
      </c>
      <c r="J78" s="16">
        <v>3226</v>
      </c>
      <c r="K78" s="16">
        <v>3265</v>
      </c>
      <c r="L78" s="16">
        <v>3028</v>
      </c>
      <c r="M78" s="51">
        <v>3145</v>
      </c>
      <c r="N78" s="18">
        <f t="shared" si="2"/>
        <v>3166.0833333333335</v>
      </c>
    </row>
    <row r="79" spans="1:14" ht="12" customHeight="1">
      <c r="A79" s="10" t="str">
        <f>'Pregnant Women Participating'!A79</f>
        <v>Ute Mountain Ute Tribe, CO</v>
      </c>
      <c r="B79" s="18">
        <v>30</v>
      </c>
      <c r="C79" s="16">
        <v>32</v>
      </c>
      <c r="D79" s="16">
        <v>34</v>
      </c>
      <c r="E79" s="16">
        <v>29</v>
      </c>
      <c r="F79" s="16">
        <v>31</v>
      </c>
      <c r="G79" s="16">
        <v>31</v>
      </c>
      <c r="H79" s="16">
        <v>36</v>
      </c>
      <c r="I79" s="16">
        <v>36</v>
      </c>
      <c r="J79" s="16">
        <v>39</v>
      </c>
      <c r="K79" s="16">
        <v>45</v>
      </c>
      <c r="L79" s="16">
        <v>44</v>
      </c>
      <c r="M79" s="51">
        <v>45</v>
      </c>
      <c r="N79" s="18">
        <f t="shared" si="2"/>
        <v>36</v>
      </c>
    </row>
    <row r="80" spans="1:14" ht="12" customHeight="1">
      <c r="A80" s="10" t="str">
        <f>'Pregnant Women Participating'!A80</f>
        <v>Omaha Sioux, NE</v>
      </c>
      <c r="B80" s="18">
        <v>39</v>
      </c>
      <c r="C80" s="16">
        <v>41</v>
      </c>
      <c r="D80" s="16">
        <v>38</v>
      </c>
      <c r="E80" s="16">
        <v>33</v>
      </c>
      <c r="F80" s="16">
        <v>37</v>
      </c>
      <c r="G80" s="16">
        <v>39</v>
      </c>
      <c r="H80" s="16">
        <v>51</v>
      </c>
      <c r="I80" s="16">
        <v>47</v>
      </c>
      <c r="J80" s="16">
        <v>53</v>
      </c>
      <c r="K80" s="16">
        <v>53</v>
      </c>
      <c r="L80" s="16">
        <v>53</v>
      </c>
      <c r="M80" s="51">
        <v>50</v>
      </c>
      <c r="N80" s="18">
        <f t="shared" si="2"/>
        <v>44.5</v>
      </c>
    </row>
    <row r="81" spans="1:14" ht="12" customHeight="1">
      <c r="A81" s="10" t="str">
        <f>'Pregnant Women Participating'!A81</f>
        <v>Santee Sioux, NE</v>
      </c>
      <c r="B81" s="18">
        <v>19</v>
      </c>
      <c r="C81" s="16">
        <v>20</v>
      </c>
      <c r="D81" s="16">
        <v>22</v>
      </c>
      <c r="E81" s="16">
        <v>24</v>
      </c>
      <c r="F81" s="16">
        <v>22</v>
      </c>
      <c r="G81" s="16">
        <v>28</v>
      </c>
      <c r="H81" s="16">
        <v>26</v>
      </c>
      <c r="I81" s="16">
        <v>26</v>
      </c>
      <c r="J81" s="16">
        <v>22</v>
      </c>
      <c r="K81" s="16">
        <v>22</v>
      </c>
      <c r="L81" s="16">
        <v>18</v>
      </c>
      <c r="M81" s="51">
        <v>20</v>
      </c>
      <c r="N81" s="18">
        <f t="shared" si="2"/>
        <v>22.416666666666668</v>
      </c>
    </row>
    <row r="82" spans="1:14" ht="12" customHeight="1">
      <c r="A82" s="10" t="str">
        <f>'Pregnant Women Participating'!A82</f>
        <v>Winnebago Tribe, NE</v>
      </c>
      <c r="B82" s="18">
        <v>45</v>
      </c>
      <c r="C82" s="16">
        <v>45</v>
      </c>
      <c r="D82" s="16">
        <v>33</v>
      </c>
      <c r="E82" s="16">
        <v>34</v>
      </c>
      <c r="F82" s="16">
        <v>34</v>
      </c>
      <c r="G82" s="16">
        <v>32</v>
      </c>
      <c r="H82" s="16">
        <v>35</v>
      </c>
      <c r="I82" s="16">
        <v>35</v>
      </c>
      <c r="J82" s="16">
        <v>37</v>
      </c>
      <c r="K82" s="16">
        <v>36</v>
      </c>
      <c r="L82" s="16">
        <v>38</v>
      </c>
      <c r="M82" s="51">
        <v>29</v>
      </c>
      <c r="N82" s="18">
        <f t="shared" si="2"/>
        <v>36.083333333333336</v>
      </c>
    </row>
    <row r="83" spans="1:14" ht="12" customHeight="1">
      <c r="A83" s="10" t="str">
        <f>'Pregnant Women Participating'!A83</f>
        <v>Standing Rock Sioux Tribe, ND</v>
      </c>
      <c r="B83" s="18">
        <v>168</v>
      </c>
      <c r="C83" s="16">
        <v>166</v>
      </c>
      <c r="D83" s="16">
        <v>166</v>
      </c>
      <c r="E83" s="16">
        <v>175</v>
      </c>
      <c r="F83" s="16">
        <v>171</v>
      </c>
      <c r="G83" s="16">
        <v>185</v>
      </c>
      <c r="H83" s="16">
        <v>179</v>
      </c>
      <c r="I83" s="16">
        <v>176</v>
      </c>
      <c r="J83" s="16">
        <v>174</v>
      </c>
      <c r="K83" s="16">
        <v>171</v>
      </c>
      <c r="L83" s="16">
        <v>159</v>
      </c>
      <c r="M83" s="51">
        <v>151</v>
      </c>
      <c r="N83" s="18">
        <f t="shared" si="2"/>
        <v>170.08333333333334</v>
      </c>
    </row>
    <row r="84" spans="1:14" ht="12" customHeight="1">
      <c r="A84" s="10" t="str">
        <f>'Pregnant Women Participating'!A84</f>
        <v>Three Affiliated Tribes, ND</v>
      </c>
      <c r="B84" s="18">
        <v>73</v>
      </c>
      <c r="C84" s="16">
        <v>73</v>
      </c>
      <c r="D84" s="16">
        <v>71</v>
      </c>
      <c r="E84" s="16">
        <v>83</v>
      </c>
      <c r="F84" s="16">
        <v>74</v>
      </c>
      <c r="G84" s="16">
        <v>74</v>
      </c>
      <c r="H84" s="16">
        <v>67</v>
      </c>
      <c r="I84" s="16">
        <v>69</v>
      </c>
      <c r="J84" s="16">
        <v>70</v>
      </c>
      <c r="K84" s="16">
        <v>69</v>
      </c>
      <c r="L84" s="16">
        <v>68</v>
      </c>
      <c r="M84" s="51">
        <v>67</v>
      </c>
      <c r="N84" s="18">
        <f t="shared" si="2"/>
        <v>71.5</v>
      </c>
    </row>
    <row r="85" spans="1:14" ht="12" customHeight="1">
      <c r="A85" s="10" t="str">
        <f>'Pregnant Women Participating'!A85</f>
        <v>Cheyenne River Sioux, SD</v>
      </c>
      <c r="B85" s="18">
        <v>150</v>
      </c>
      <c r="C85" s="16">
        <v>139</v>
      </c>
      <c r="D85" s="16">
        <v>144</v>
      </c>
      <c r="E85" s="16">
        <v>149</v>
      </c>
      <c r="F85" s="16">
        <v>153</v>
      </c>
      <c r="G85" s="16">
        <v>144</v>
      </c>
      <c r="H85" s="16">
        <v>149</v>
      </c>
      <c r="I85" s="16">
        <v>148</v>
      </c>
      <c r="J85" s="16">
        <v>157</v>
      </c>
      <c r="K85" s="16">
        <v>159</v>
      </c>
      <c r="L85" s="16">
        <v>157</v>
      </c>
      <c r="M85" s="51">
        <v>153</v>
      </c>
      <c r="N85" s="18">
        <f t="shared" si="2"/>
        <v>150.16666666666666</v>
      </c>
    </row>
    <row r="86" spans="1:14" ht="12" customHeight="1">
      <c r="A86" s="10" t="str">
        <f>'Pregnant Women Participating'!A86</f>
        <v>Rosebud Sioux, SD</v>
      </c>
      <c r="B86" s="18">
        <v>283</v>
      </c>
      <c r="C86" s="16">
        <v>278</v>
      </c>
      <c r="D86" s="16">
        <v>265</v>
      </c>
      <c r="E86" s="16">
        <v>259</v>
      </c>
      <c r="F86" s="16">
        <v>254</v>
      </c>
      <c r="G86" s="16">
        <v>252</v>
      </c>
      <c r="H86" s="16">
        <v>255</v>
      </c>
      <c r="I86" s="16">
        <v>265</v>
      </c>
      <c r="J86" s="16">
        <v>258</v>
      </c>
      <c r="K86" s="16">
        <v>260</v>
      </c>
      <c r="L86" s="16">
        <v>267</v>
      </c>
      <c r="M86" s="51">
        <v>266</v>
      </c>
      <c r="N86" s="18">
        <f t="shared" si="2"/>
        <v>263.5</v>
      </c>
    </row>
    <row r="87" spans="1:14" ht="12" customHeight="1">
      <c r="A87" s="10" t="str">
        <f>'Pregnant Women Participating'!A87</f>
        <v>Northern Arapahoe, WY</v>
      </c>
      <c r="B87" s="18">
        <v>136</v>
      </c>
      <c r="C87" s="16">
        <v>141</v>
      </c>
      <c r="D87" s="16">
        <v>141</v>
      </c>
      <c r="E87" s="16">
        <v>114</v>
      </c>
      <c r="F87" s="16">
        <v>143</v>
      </c>
      <c r="G87" s="16">
        <v>132</v>
      </c>
      <c r="H87" s="16">
        <v>114</v>
      </c>
      <c r="I87" s="16">
        <v>119</v>
      </c>
      <c r="J87" s="16">
        <v>128</v>
      </c>
      <c r="K87" s="16">
        <v>138</v>
      </c>
      <c r="L87" s="16">
        <v>122</v>
      </c>
      <c r="M87" s="51">
        <v>113</v>
      </c>
      <c r="N87" s="18">
        <f t="shared" si="2"/>
        <v>128.41666666666666</v>
      </c>
    </row>
    <row r="88" spans="1:14" ht="12" customHeight="1">
      <c r="A88" s="10" t="str">
        <f>'Pregnant Women Participating'!A88</f>
        <v>Shoshone Tribe, WY</v>
      </c>
      <c r="B88" s="18">
        <v>53</v>
      </c>
      <c r="C88" s="16">
        <v>52</v>
      </c>
      <c r="D88" s="16">
        <v>50</v>
      </c>
      <c r="E88" s="16">
        <v>48</v>
      </c>
      <c r="F88" s="16">
        <v>50</v>
      </c>
      <c r="G88" s="16">
        <v>47</v>
      </c>
      <c r="H88" s="16">
        <v>49</v>
      </c>
      <c r="I88" s="16">
        <v>43</v>
      </c>
      <c r="J88" s="16">
        <v>36</v>
      </c>
      <c r="K88" s="16">
        <v>37</v>
      </c>
      <c r="L88" s="16">
        <v>40</v>
      </c>
      <c r="M88" s="51">
        <v>29</v>
      </c>
      <c r="N88" s="18">
        <f t="shared" si="2"/>
        <v>44.5</v>
      </c>
    </row>
    <row r="89" spans="1:14" s="23" customFormat="1" ht="24.75" customHeight="1">
      <c r="A89" s="19" t="str">
        <f>'Pregnant Women Participating'!A89</f>
        <v>Mountain Plains</v>
      </c>
      <c r="B89" s="21">
        <v>142988</v>
      </c>
      <c r="C89" s="20">
        <v>141570</v>
      </c>
      <c r="D89" s="20">
        <v>137350</v>
      </c>
      <c r="E89" s="20">
        <v>141744</v>
      </c>
      <c r="F89" s="20">
        <v>139753</v>
      </c>
      <c r="G89" s="20">
        <v>140498</v>
      </c>
      <c r="H89" s="20">
        <v>142758</v>
      </c>
      <c r="I89" s="20">
        <v>142411</v>
      </c>
      <c r="J89" s="20">
        <v>142743</v>
      </c>
      <c r="K89" s="20">
        <v>145039</v>
      </c>
      <c r="L89" s="20">
        <v>144078</v>
      </c>
      <c r="M89" s="50">
        <v>144919</v>
      </c>
      <c r="N89" s="21">
        <f t="shared" si="2"/>
        <v>142154.25</v>
      </c>
    </row>
    <row r="90" spans="1:14" ht="12" customHeight="1">
      <c r="A90" s="11" t="str">
        <f>'Pregnant Women Participating'!A90</f>
        <v>Alaska</v>
      </c>
      <c r="B90" s="18">
        <v>6178</v>
      </c>
      <c r="C90" s="16">
        <v>6110</v>
      </c>
      <c r="D90" s="16">
        <v>5864</v>
      </c>
      <c r="E90" s="16">
        <v>6071</v>
      </c>
      <c r="F90" s="16">
        <v>6172</v>
      </c>
      <c r="G90" s="16">
        <v>6251</v>
      </c>
      <c r="H90" s="16">
        <v>6281</v>
      </c>
      <c r="I90" s="16">
        <v>6240</v>
      </c>
      <c r="J90" s="16">
        <v>6293</v>
      </c>
      <c r="K90" s="16">
        <v>6376</v>
      </c>
      <c r="L90" s="16">
        <v>6349</v>
      </c>
      <c r="M90" s="51">
        <v>6194</v>
      </c>
      <c r="N90" s="18">
        <f t="shared" si="2"/>
        <v>6198.25</v>
      </c>
    </row>
    <row r="91" spans="1:14" ht="12" customHeight="1">
      <c r="A91" s="11" t="str">
        <f>'Pregnant Women Participating'!A91</f>
        <v>American Samoa</v>
      </c>
      <c r="B91" s="18">
        <v>1167</v>
      </c>
      <c r="C91" s="16">
        <v>1134</v>
      </c>
      <c r="D91" s="16">
        <v>1141</v>
      </c>
      <c r="E91" s="16">
        <v>1180</v>
      </c>
      <c r="F91" s="16">
        <v>1193</v>
      </c>
      <c r="G91" s="16">
        <v>1239</v>
      </c>
      <c r="H91" s="16">
        <v>1192</v>
      </c>
      <c r="I91" s="16">
        <v>1225</v>
      </c>
      <c r="J91" s="16">
        <v>1272</v>
      </c>
      <c r="K91" s="16">
        <v>1258</v>
      </c>
      <c r="L91" s="16">
        <v>1324</v>
      </c>
      <c r="M91" s="51">
        <v>1347</v>
      </c>
      <c r="N91" s="18">
        <f t="shared" si="2"/>
        <v>1222.6666666666667</v>
      </c>
    </row>
    <row r="92" spans="1:14" ht="12" customHeight="1">
      <c r="A92" s="11" t="str">
        <f>'Pregnant Women Participating'!A92</f>
        <v>Arizona</v>
      </c>
      <c r="B92" s="18">
        <v>44619</v>
      </c>
      <c r="C92" s="16">
        <v>43983</v>
      </c>
      <c r="D92" s="16">
        <v>42701</v>
      </c>
      <c r="E92" s="16">
        <v>43835</v>
      </c>
      <c r="F92" s="16">
        <v>43112</v>
      </c>
      <c r="G92" s="16">
        <v>43410</v>
      </c>
      <c r="H92" s="16">
        <v>44394</v>
      </c>
      <c r="I92" s="16">
        <v>44645</v>
      </c>
      <c r="J92" s="16">
        <v>45015</v>
      </c>
      <c r="K92" s="16">
        <v>45393</v>
      </c>
      <c r="L92" s="16">
        <v>45328</v>
      </c>
      <c r="M92" s="51">
        <v>45222</v>
      </c>
      <c r="N92" s="18">
        <f t="shared" si="2"/>
        <v>44304.75</v>
      </c>
    </row>
    <row r="93" spans="1:14" ht="12" customHeight="1">
      <c r="A93" s="11" t="str">
        <f>'Pregnant Women Participating'!A93</f>
        <v>California</v>
      </c>
      <c r="B93" s="18">
        <v>356663</v>
      </c>
      <c r="C93" s="16">
        <v>352146</v>
      </c>
      <c r="D93" s="16">
        <v>337440</v>
      </c>
      <c r="E93" s="16">
        <v>353374</v>
      </c>
      <c r="F93" s="16">
        <v>348556</v>
      </c>
      <c r="G93" s="16">
        <v>347910</v>
      </c>
      <c r="H93" s="16">
        <v>352086</v>
      </c>
      <c r="I93" s="16">
        <v>346774</v>
      </c>
      <c r="J93" s="16">
        <v>344732</v>
      </c>
      <c r="K93" s="16">
        <v>349270</v>
      </c>
      <c r="L93" s="16">
        <v>344983</v>
      </c>
      <c r="M93" s="51">
        <v>344537</v>
      </c>
      <c r="N93" s="18">
        <f t="shared" si="2"/>
        <v>348205.9166666667</v>
      </c>
    </row>
    <row r="94" spans="1:14" ht="12" customHeight="1">
      <c r="A94" s="11" t="str">
        <f>'Pregnant Women Participating'!A94</f>
        <v>Guam</v>
      </c>
      <c r="B94" s="18">
        <v>1419</v>
      </c>
      <c r="C94" s="16">
        <v>1402</v>
      </c>
      <c r="D94" s="16">
        <v>1343</v>
      </c>
      <c r="E94" s="16">
        <v>1386</v>
      </c>
      <c r="F94" s="16">
        <v>1480</v>
      </c>
      <c r="G94" s="16">
        <v>1535</v>
      </c>
      <c r="H94" s="16">
        <v>1586</v>
      </c>
      <c r="I94" s="16">
        <v>1584</v>
      </c>
      <c r="J94" s="16">
        <v>1519</v>
      </c>
      <c r="K94" s="16">
        <v>1558</v>
      </c>
      <c r="L94" s="16">
        <v>1549</v>
      </c>
      <c r="M94" s="51">
        <v>1601</v>
      </c>
      <c r="N94" s="18">
        <f t="shared" si="2"/>
        <v>1496.8333333333333</v>
      </c>
    </row>
    <row r="95" spans="1:14" ht="12" customHeight="1">
      <c r="A95" s="11" t="str">
        <f>'Pregnant Women Participating'!A95</f>
        <v>Hawaii</v>
      </c>
      <c r="B95" s="18">
        <v>8310</v>
      </c>
      <c r="C95" s="16">
        <v>8292</v>
      </c>
      <c r="D95" s="16">
        <v>7868</v>
      </c>
      <c r="E95" s="16">
        <v>8271</v>
      </c>
      <c r="F95" s="16">
        <v>8235</v>
      </c>
      <c r="G95" s="16">
        <v>8025</v>
      </c>
      <c r="H95" s="16">
        <v>8395</v>
      </c>
      <c r="I95" s="16">
        <v>8337</v>
      </c>
      <c r="J95" s="16">
        <v>8467</v>
      </c>
      <c r="K95" s="16">
        <v>8787</v>
      </c>
      <c r="L95" s="16">
        <v>8797</v>
      </c>
      <c r="M95" s="51">
        <v>8946</v>
      </c>
      <c r="N95" s="18">
        <f t="shared" si="2"/>
        <v>8394.166666666666</v>
      </c>
    </row>
    <row r="96" spans="1:14" ht="12" customHeight="1">
      <c r="A96" s="11" t="str">
        <f>'Pregnant Women Participating'!A96</f>
        <v>Idaho</v>
      </c>
      <c r="B96" s="18">
        <v>9648</v>
      </c>
      <c r="C96" s="16">
        <v>9785</v>
      </c>
      <c r="D96" s="16">
        <v>9447</v>
      </c>
      <c r="E96" s="16">
        <v>9997</v>
      </c>
      <c r="F96" s="16">
        <v>9863</v>
      </c>
      <c r="G96" s="16">
        <v>10030</v>
      </c>
      <c r="H96" s="16">
        <v>9953</v>
      </c>
      <c r="I96" s="16">
        <v>9938</v>
      </c>
      <c r="J96" s="16">
        <v>10030</v>
      </c>
      <c r="K96" s="16">
        <v>10283</v>
      </c>
      <c r="L96" s="16">
        <v>10163</v>
      </c>
      <c r="M96" s="51">
        <v>10252</v>
      </c>
      <c r="N96" s="18">
        <f t="shared" si="2"/>
        <v>9949.083333333334</v>
      </c>
    </row>
    <row r="97" spans="1:14" ht="12" customHeight="1">
      <c r="A97" s="11" t="str">
        <f>'Pregnant Women Participating'!A97</f>
        <v>Nevada</v>
      </c>
      <c r="B97" s="18">
        <v>15098</v>
      </c>
      <c r="C97" s="16">
        <v>15353</v>
      </c>
      <c r="D97" s="16">
        <v>15057</v>
      </c>
      <c r="E97" s="16">
        <v>15621</v>
      </c>
      <c r="F97" s="16">
        <v>15489</v>
      </c>
      <c r="G97" s="16">
        <v>15619</v>
      </c>
      <c r="H97" s="16">
        <v>16332</v>
      </c>
      <c r="I97" s="16">
        <v>16272</v>
      </c>
      <c r="J97" s="16">
        <v>15980</v>
      </c>
      <c r="K97" s="16">
        <v>16289</v>
      </c>
      <c r="L97" s="16">
        <v>16221</v>
      </c>
      <c r="M97" s="51">
        <v>16350</v>
      </c>
      <c r="N97" s="18">
        <f t="shared" si="2"/>
        <v>15806.75</v>
      </c>
    </row>
    <row r="98" spans="1:14" ht="12" customHeight="1">
      <c r="A98" s="11" t="str">
        <f>'Pregnant Women Participating'!A98</f>
        <v>Oregon</v>
      </c>
      <c r="B98" s="18">
        <v>26667</v>
      </c>
      <c r="C98" s="16">
        <v>26644</v>
      </c>
      <c r="D98" s="16">
        <v>26300</v>
      </c>
      <c r="E98" s="16">
        <v>26706</v>
      </c>
      <c r="F98" s="16">
        <v>26972</v>
      </c>
      <c r="G98" s="16">
        <v>27115</v>
      </c>
      <c r="H98" s="16">
        <v>27524</v>
      </c>
      <c r="I98" s="16">
        <v>27144</v>
      </c>
      <c r="J98" s="16">
        <v>27391</v>
      </c>
      <c r="K98" s="16">
        <v>27548</v>
      </c>
      <c r="L98" s="16">
        <v>27363</v>
      </c>
      <c r="M98" s="51">
        <v>27487</v>
      </c>
      <c r="N98" s="18">
        <f t="shared" si="2"/>
        <v>27071.75</v>
      </c>
    </row>
    <row r="99" spans="1:14" ht="12" customHeight="1">
      <c r="A99" s="11" t="str">
        <f>'Pregnant Women Participating'!A99</f>
        <v>Washington</v>
      </c>
      <c r="B99" s="18">
        <v>41373</v>
      </c>
      <c r="C99" s="16">
        <v>41172</v>
      </c>
      <c r="D99" s="16">
        <v>40086</v>
      </c>
      <c r="E99" s="16">
        <v>42288</v>
      </c>
      <c r="F99" s="16">
        <v>42005</v>
      </c>
      <c r="G99" s="16">
        <v>41920</v>
      </c>
      <c r="H99" s="16">
        <v>43276</v>
      </c>
      <c r="I99" s="16">
        <v>43406</v>
      </c>
      <c r="J99" s="16">
        <v>43491</v>
      </c>
      <c r="K99" s="16">
        <v>44979</v>
      </c>
      <c r="L99" s="16">
        <v>44831</v>
      </c>
      <c r="M99" s="51">
        <v>45460</v>
      </c>
      <c r="N99" s="18">
        <f t="shared" si="2"/>
        <v>42857.25</v>
      </c>
    </row>
    <row r="100" spans="1:14" ht="12" customHeight="1">
      <c r="A100" s="11" t="str">
        <f>'Pregnant Women Participating'!A100</f>
        <v>Northern Marianas</v>
      </c>
      <c r="B100" s="18">
        <v>347</v>
      </c>
      <c r="C100" s="16">
        <v>354</v>
      </c>
      <c r="D100" s="16">
        <v>407</v>
      </c>
      <c r="E100" s="16">
        <v>466</v>
      </c>
      <c r="F100" s="16">
        <v>569</v>
      </c>
      <c r="G100" s="16">
        <v>657</v>
      </c>
      <c r="H100" s="16">
        <v>667</v>
      </c>
      <c r="I100" s="16">
        <v>731</v>
      </c>
      <c r="J100" s="16">
        <v>699</v>
      </c>
      <c r="K100" s="16">
        <v>737</v>
      </c>
      <c r="L100" s="16">
        <v>754</v>
      </c>
      <c r="M100" s="51">
        <v>797</v>
      </c>
      <c r="N100" s="18">
        <f t="shared" si="2"/>
        <v>598.75</v>
      </c>
    </row>
    <row r="101" spans="1:14" ht="12" customHeight="1">
      <c r="A101" s="11" t="str">
        <f>'Pregnant Women Participating'!A101</f>
        <v>Inter-Tribal Council, AZ</v>
      </c>
      <c r="B101" s="18">
        <v>2677</v>
      </c>
      <c r="C101" s="16">
        <v>2586</v>
      </c>
      <c r="D101" s="16">
        <v>2471</v>
      </c>
      <c r="E101" s="16">
        <v>2598</v>
      </c>
      <c r="F101" s="16">
        <v>2457</v>
      </c>
      <c r="G101" s="16">
        <v>2440</v>
      </c>
      <c r="H101" s="16">
        <v>2542</v>
      </c>
      <c r="I101" s="16">
        <v>2439</v>
      </c>
      <c r="J101" s="16">
        <v>2492</v>
      </c>
      <c r="K101" s="16">
        <v>2502</v>
      </c>
      <c r="L101" s="16">
        <v>2389</v>
      </c>
      <c r="M101" s="51">
        <v>2476</v>
      </c>
      <c r="N101" s="18">
        <f t="shared" si="2"/>
        <v>2505.75</v>
      </c>
    </row>
    <row r="102" spans="1:14" ht="12" customHeight="1">
      <c r="A102" s="11" t="str">
        <f>'Pregnant Women Participating'!A102</f>
        <v>Navajo Nation, AZ</v>
      </c>
      <c r="B102" s="18">
        <v>2770</v>
      </c>
      <c r="C102" s="16">
        <v>2689</v>
      </c>
      <c r="D102" s="16">
        <v>2526</v>
      </c>
      <c r="E102" s="16">
        <v>2668</v>
      </c>
      <c r="F102" s="16">
        <v>2609</v>
      </c>
      <c r="G102" s="16">
        <v>2646</v>
      </c>
      <c r="H102" s="16">
        <v>2659</v>
      </c>
      <c r="I102" s="16">
        <v>2687</v>
      </c>
      <c r="J102" s="16">
        <v>2722</v>
      </c>
      <c r="K102" s="16">
        <v>2800</v>
      </c>
      <c r="L102" s="16">
        <v>2761</v>
      </c>
      <c r="M102" s="51">
        <v>2802</v>
      </c>
      <c r="N102" s="18">
        <f>IF(SUM(B102:M102)&gt;0,AVERAGE(B102:M102)," ")</f>
        <v>2694.9166666666665</v>
      </c>
    </row>
    <row r="103" spans="1:14" ht="12" customHeight="1">
      <c r="A103" s="11" t="str">
        <f>'Pregnant Women Participating'!A103</f>
        <v>Inter-Tribal Council, NV</v>
      </c>
      <c r="B103" s="18">
        <v>394</v>
      </c>
      <c r="C103" s="16">
        <v>405</v>
      </c>
      <c r="D103" s="16">
        <v>400</v>
      </c>
      <c r="E103" s="16">
        <v>398</v>
      </c>
      <c r="F103" s="16">
        <v>382</v>
      </c>
      <c r="G103" s="16">
        <v>389</v>
      </c>
      <c r="H103" s="16">
        <v>412</v>
      </c>
      <c r="I103" s="16">
        <v>383</v>
      </c>
      <c r="J103" s="16">
        <v>367</v>
      </c>
      <c r="K103" s="16">
        <v>383</v>
      </c>
      <c r="L103" s="16">
        <v>371</v>
      </c>
      <c r="M103" s="51">
        <v>374</v>
      </c>
      <c r="N103" s="18">
        <f>IF(SUM(B103:M103)&gt;0,AVERAGE(B103:M103)," ")</f>
        <v>388.1666666666667</v>
      </c>
    </row>
    <row r="104" spans="1:14" s="23" customFormat="1" ht="24.75" customHeight="1">
      <c r="A104" s="19" t="str">
        <f>'Pregnant Women Participating'!A104</f>
        <v>Western Region</v>
      </c>
      <c r="B104" s="21">
        <v>517330</v>
      </c>
      <c r="C104" s="20">
        <v>512055</v>
      </c>
      <c r="D104" s="20">
        <v>493051</v>
      </c>
      <c r="E104" s="20">
        <v>514859</v>
      </c>
      <c r="F104" s="20">
        <v>509094</v>
      </c>
      <c r="G104" s="20">
        <v>509186</v>
      </c>
      <c r="H104" s="20">
        <v>517299</v>
      </c>
      <c r="I104" s="20">
        <v>511805</v>
      </c>
      <c r="J104" s="20">
        <v>510470</v>
      </c>
      <c r="K104" s="20">
        <v>518163</v>
      </c>
      <c r="L104" s="20">
        <v>513183</v>
      </c>
      <c r="M104" s="50">
        <v>513845</v>
      </c>
      <c r="N104" s="21">
        <f>IF(SUM(B104:M104)&gt;0,AVERAGE(B104:M104)," ")</f>
        <v>511695</v>
      </c>
    </row>
    <row r="105" spans="1:14" s="38" customFormat="1" ht="16.5" customHeight="1" thickBot="1">
      <c r="A105" s="35" t="str">
        <f>'Pregnant Women Participating'!A105</f>
        <v>TOTAL</v>
      </c>
      <c r="B105" s="36">
        <v>2167886</v>
      </c>
      <c r="C105" s="37">
        <v>2142497</v>
      </c>
      <c r="D105" s="37">
        <v>2084007</v>
      </c>
      <c r="E105" s="37">
        <v>2137797</v>
      </c>
      <c r="F105" s="37">
        <v>2123584</v>
      </c>
      <c r="G105" s="37">
        <v>2134879</v>
      </c>
      <c r="H105" s="37">
        <v>2165157</v>
      </c>
      <c r="I105" s="37">
        <v>2162377</v>
      </c>
      <c r="J105" s="37">
        <v>2167193</v>
      </c>
      <c r="K105" s="37">
        <v>2186508</v>
      </c>
      <c r="L105" s="37">
        <v>2177816</v>
      </c>
      <c r="M105" s="53">
        <v>2188599</v>
      </c>
      <c r="N105" s="36">
        <f>IF(SUM(B105:M105)&gt;0,AVERAGE(B105:M105)," ")</f>
        <v>2153191.6666666665</v>
      </c>
    </row>
    <row r="106" s="7" customFormat="1" ht="12.75" customHeight="1" thickTop="1">
      <c r="A106" s="12"/>
    </row>
    <row r="107" ht="12">
      <c r="A107" s="12"/>
    </row>
    <row r="108" s="34" customFormat="1" ht="12.75">
      <c r="A108" s="14" t="s">
        <v>1</v>
      </c>
    </row>
  </sheetData>
  <sheetProtection/>
  <printOptions/>
  <pageMargins left="0.5" right="0.5" top="0.5" bottom="0.5" header="0.5" footer="0.3"/>
  <pageSetup fitToHeight="0" fitToWidth="1" horizontalDpi="600" verticalDpi="600" orientation="landscape" scale="91" r:id="rId1"/>
  <headerFooter alignWithMargins="0">
    <oddFooter>&amp;L&amp;6Source: National Data Bank, USDA/Food and Nutrition Service&amp;C&amp;6Page &amp;P of &amp;N&amp;R&amp;6Printed on: 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4.7109375" style="13" customWidth="1"/>
    <col min="2" max="13" width="11.7109375" style="3" customWidth="1"/>
    <col min="14" max="14" width="13.7109375" style="3" customWidth="1"/>
    <col min="15" max="16384" width="9.140625" style="3" customWidth="1"/>
  </cols>
  <sheetData>
    <row r="1" spans="1:13" ht="12" customHeight="1">
      <c r="A1" s="14" t="s">
        <v>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14" t="str">
        <f>'Pregnant Women Participating'!A2</f>
        <v>FISCAL YEAR 2008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" customHeight="1">
      <c r="A3" s="1" t="str">
        <f>'Pregnant Women Participating'!A3</f>
        <v>Data as of March 08, 2013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s="5" customFormat="1" ht="24" customHeight="1">
      <c r="A5" s="9" t="s">
        <v>0</v>
      </c>
      <c r="B5" s="24">
        <f>DATE(RIGHT(A2,4)-1,10,1)</f>
        <v>39356</v>
      </c>
      <c r="C5" s="25">
        <f>DATE(RIGHT(A2,4)-1,11,1)</f>
        <v>39387</v>
      </c>
      <c r="D5" s="25">
        <f>DATE(RIGHT(A2,4)-1,12,1)</f>
        <v>39417</v>
      </c>
      <c r="E5" s="25">
        <f>DATE(RIGHT(A2,4),1,1)</f>
        <v>39448</v>
      </c>
      <c r="F5" s="25">
        <f>DATE(RIGHT(A2,4),2,1)</f>
        <v>39479</v>
      </c>
      <c r="G5" s="25">
        <f>DATE(RIGHT(A2,4),3,1)</f>
        <v>39508</v>
      </c>
      <c r="H5" s="25">
        <f>DATE(RIGHT(A2,4),4,1)</f>
        <v>39539</v>
      </c>
      <c r="I5" s="25">
        <f>DATE(RIGHT(A2,4),5,1)</f>
        <v>39569</v>
      </c>
      <c r="J5" s="25">
        <f>DATE(RIGHT(A2,4),6,1)</f>
        <v>39600</v>
      </c>
      <c r="K5" s="25">
        <f>DATE(RIGHT(A2,4),7,1)</f>
        <v>39630</v>
      </c>
      <c r="L5" s="25">
        <f>DATE(RIGHT(A2,4),8,1)</f>
        <v>39661</v>
      </c>
      <c r="M5" s="25">
        <f>DATE(RIGHT(A2,4),9,1)</f>
        <v>39692</v>
      </c>
      <c r="N5" s="17" t="s">
        <v>12</v>
      </c>
    </row>
    <row r="6" spans="1:14" ht="12" customHeight="1">
      <c r="A6" s="10" t="str">
        <f>'Pregnant Women Participating'!A6</f>
        <v>Connecticut</v>
      </c>
      <c r="B6" s="18">
        <v>15484</v>
      </c>
      <c r="C6" s="16">
        <v>15303</v>
      </c>
      <c r="D6" s="16">
        <v>15257</v>
      </c>
      <c r="E6" s="16">
        <v>15385</v>
      </c>
      <c r="F6" s="16">
        <v>15249</v>
      </c>
      <c r="G6" s="16">
        <v>15234</v>
      </c>
      <c r="H6" s="16">
        <v>15321</v>
      </c>
      <c r="I6" s="16">
        <v>15458</v>
      </c>
      <c r="J6" s="16">
        <v>15473</v>
      </c>
      <c r="K6" s="16">
        <v>15681</v>
      </c>
      <c r="L6" s="16">
        <v>15603</v>
      </c>
      <c r="M6" s="51">
        <v>15718</v>
      </c>
      <c r="N6" s="18">
        <f aca="true" t="shared" si="0" ref="N6:N37">IF(SUM(B6:M6)&gt;0,AVERAGE(B6:M6)," ")</f>
        <v>15430.5</v>
      </c>
    </row>
    <row r="7" spans="1:14" ht="12" customHeight="1">
      <c r="A7" s="10" t="str">
        <f>'Pregnant Women Participating'!A7</f>
        <v>Maine</v>
      </c>
      <c r="B7" s="18">
        <v>5922</v>
      </c>
      <c r="C7" s="16">
        <v>5879</v>
      </c>
      <c r="D7" s="16">
        <v>5800</v>
      </c>
      <c r="E7" s="16">
        <v>5839</v>
      </c>
      <c r="F7" s="16">
        <v>5775</v>
      </c>
      <c r="G7" s="16">
        <v>5831</v>
      </c>
      <c r="H7" s="16">
        <v>5811</v>
      </c>
      <c r="I7" s="16">
        <v>5792</v>
      </c>
      <c r="J7" s="16">
        <v>5798</v>
      </c>
      <c r="K7" s="16">
        <v>5810</v>
      </c>
      <c r="L7" s="16">
        <v>5816</v>
      </c>
      <c r="M7" s="51">
        <v>5813</v>
      </c>
      <c r="N7" s="18">
        <f t="shared" si="0"/>
        <v>5823.833333333333</v>
      </c>
    </row>
    <row r="8" spans="1:14" ht="12" customHeight="1">
      <c r="A8" s="10" t="str">
        <f>'Pregnant Women Participating'!A8</f>
        <v>Massachusetts</v>
      </c>
      <c r="B8" s="18">
        <v>29774</v>
      </c>
      <c r="C8" s="16">
        <v>29514</v>
      </c>
      <c r="D8" s="16">
        <v>29115</v>
      </c>
      <c r="E8" s="16">
        <v>29453</v>
      </c>
      <c r="F8" s="16">
        <v>29392</v>
      </c>
      <c r="G8" s="16">
        <v>29526</v>
      </c>
      <c r="H8" s="16">
        <v>29604</v>
      </c>
      <c r="I8" s="16">
        <v>29611</v>
      </c>
      <c r="J8" s="16">
        <v>29418</v>
      </c>
      <c r="K8" s="16">
        <v>29535</v>
      </c>
      <c r="L8" s="16">
        <v>29313</v>
      </c>
      <c r="M8" s="51">
        <v>29557</v>
      </c>
      <c r="N8" s="18">
        <f t="shared" si="0"/>
        <v>29484.333333333332</v>
      </c>
    </row>
    <row r="9" spans="1:14" ht="12" customHeight="1">
      <c r="A9" s="10" t="str">
        <f>'Pregnant Women Participating'!A9</f>
        <v>New Hampshire</v>
      </c>
      <c r="B9" s="18">
        <v>4604</v>
      </c>
      <c r="C9" s="16">
        <v>4578</v>
      </c>
      <c r="D9" s="16">
        <v>4480</v>
      </c>
      <c r="E9" s="16">
        <v>4583</v>
      </c>
      <c r="F9" s="16">
        <v>4518</v>
      </c>
      <c r="G9" s="16">
        <v>4577</v>
      </c>
      <c r="H9" s="16">
        <v>4553</v>
      </c>
      <c r="I9" s="16">
        <v>4602</v>
      </c>
      <c r="J9" s="16">
        <v>4723</v>
      </c>
      <c r="K9" s="16">
        <v>4747</v>
      </c>
      <c r="L9" s="16">
        <v>4657</v>
      </c>
      <c r="M9" s="51">
        <v>4645</v>
      </c>
      <c r="N9" s="18">
        <f t="shared" si="0"/>
        <v>4605.583333333333</v>
      </c>
    </row>
    <row r="10" spans="1:14" ht="12" customHeight="1">
      <c r="A10" s="10" t="str">
        <f>'Pregnant Women Participating'!A10</f>
        <v>New York</v>
      </c>
      <c r="B10" s="18">
        <v>126523</v>
      </c>
      <c r="C10" s="16">
        <v>126195</v>
      </c>
      <c r="D10" s="16">
        <v>125089</v>
      </c>
      <c r="E10" s="16">
        <v>126226</v>
      </c>
      <c r="F10" s="16">
        <v>125803</v>
      </c>
      <c r="G10" s="16">
        <v>126531</v>
      </c>
      <c r="H10" s="16">
        <v>127369</v>
      </c>
      <c r="I10" s="16">
        <v>127329</v>
      </c>
      <c r="J10" s="16">
        <v>127765</v>
      </c>
      <c r="K10" s="16">
        <v>128123</v>
      </c>
      <c r="L10" s="16">
        <v>127816</v>
      </c>
      <c r="M10" s="51">
        <v>128728</v>
      </c>
      <c r="N10" s="18">
        <f t="shared" si="0"/>
        <v>126958.08333333333</v>
      </c>
    </row>
    <row r="11" spans="1:14" ht="12" customHeight="1">
      <c r="A11" s="10" t="str">
        <f>'Pregnant Women Participating'!A11</f>
        <v>Rhode Island</v>
      </c>
      <c r="B11" s="18">
        <v>6222</v>
      </c>
      <c r="C11" s="16">
        <v>6174</v>
      </c>
      <c r="D11" s="16">
        <v>6066</v>
      </c>
      <c r="E11" s="16">
        <v>6141</v>
      </c>
      <c r="F11" s="16">
        <v>6095</v>
      </c>
      <c r="G11" s="16">
        <v>6209</v>
      </c>
      <c r="H11" s="16">
        <v>6273</v>
      </c>
      <c r="I11" s="16">
        <v>6273</v>
      </c>
      <c r="J11" s="16">
        <v>6205</v>
      </c>
      <c r="K11" s="16">
        <v>6249</v>
      </c>
      <c r="L11" s="16">
        <v>6176</v>
      </c>
      <c r="M11" s="51">
        <v>6217</v>
      </c>
      <c r="N11" s="18">
        <f t="shared" si="0"/>
        <v>6191.666666666667</v>
      </c>
    </row>
    <row r="12" spans="1:14" ht="12" customHeight="1">
      <c r="A12" s="10" t="str">
        <f>'Pregnant Women Participating'!A12</f>
        <v>Vermont</v>
      </c>
      <c r="B12" s="18">
        <v>3220</v>
      </c>
      <c r="C12" s="16">
        <v>3209</v>
      </c>
      <c r="D12" s="16">
        <v>3224</v>
      </c>
      <c r="E12" s="16">
        <v>3284</v>
      </c>
      <c r="F12" s="16">
        <v>3244</v>
      </c>
      <c r="G12" s="16">
        <v>3223</v>
      </c>
      <c r="H12" s="16">
        <v>3300</v>
      </c>
      <c r="I12" s="16">
        <v>3283</v>
      </c>
      <c r="J12" s="16">
        <v>3333</v>
      </c>
      <c r="K12" s="16">
        <v>3408</v>
      </c>
      <c r="L12" s="16">
        <v>3334</v>
      </c>
      <c r="M12" s="51">
        <v>3358</v>
      </c>
      <c r="N12" s="18">
        <f t="shared" si="0"/>
        <v>3285</v>
      </c>
    </row>
    <row r="13" spans="1:14" ht="12" customHeight="1">
      <c r="A13" s="10" t="str">
        <f>'Pregnant Women Participating'!A13</f>
        <v>Indian Township, ME</v>
      </c>
      <c r="B13" s="18">
        <v>16</v>
      </c>
      <c r="C13" s="16">
        <v>15</v>
      </c>
      <c r="D13" s="16">
        <v>16</v>
      </c>
      <c r="E13" s="16">
        <v>15</v>
      </c>
      <c r="F13" s="16">
        <v>15</v>
      </c>
      <c r="G13" s="16">
        <v>15</v>
      </c>
      <c r="H13" s="16">
        <v>16</v>
      </c>
      <c r="I13" s="16">
        <v>14</v>
      </c>
      <c r="J13" s="16">
        <v>16</v>
      </c>
      <c r="K13" s="16">
        <v>15</v>
      </c>
      <c r="L13" s="16">
        <v>14</v>
      </c>
      <c r="M13" s="51">
        <v>14</v>
      </c>
      <c r="N13" s="18">
        <f t="shared" si="0"/>
        <v>15.083333333333334</v>
      </c>
    </row>
    <row r="14" spans="1:14" ht="12" customHeight="1">
      <c r="A14" s="10" t="str">
        <f>'Pregnant Women Participating'!A14</f>
        <v>Pleasant Point, ME</v>
      </c>
      <c r="B14" s="18">
        <v>14</v>
      </c>
      <c r="C14" s="16">
        <v>23</v>
      </c>
      <c r="D14" s="16">
        <v>23</v>
      </c>
      <c r="E14" s="16">
        <v>21</v>
      </c>
      <c r="F14" s="16">
        <v>24</v>
      </c>
      <c r="G14" s="16">
        <v>24</v>
      </c>
      <c r="H14" s="16">
        <v>27</v>
      </c>
      <c r="I14" s="16">
        <v>25</v>
      </c>
      <c r="J14" s="16">
        <v>28</v>
      </c>
      <c r="K14" s="16">
        <v>22</v>
      </c>
      <c r="L14" s="16">
        <v>21</v>
      </c>
      <c r="M14" s="51">
        <v>20</v>
      </c>
      <c r="N14" s="18">
        <f t="shared" si="0"/>
        <v>22.666666666666668</v>
      </c>
    </row>
    <row r="15" spans="1:14" ht="12" customHeight="1">
      <c r="A15" s="10" t="str">
        <f>'Pregnant Women Participating'!A15</f>
        <v>Seneca Nation, NY</v>
      </c>
      <c r="B15" s="18">
        <v>29</v>
      </c>
      <c r="C15" s="16">
        <v>31</v>
      </c>
      <c r="D15" s="16">
        <v>33</v>
      </c>
      <c r="E15" s="16">
        <v>29</v>
      </c>
      <c r="F15" s="16">
        <v>28</v>
      </c>
      <c r="G15" s="16">
        <v>35</v>
      </c>
      <c r="H15" s="16">
        <v>33</v>
      </c>
      <c r="I15" s="16">
        <v>34</v>
      </c>
      <c r="J15" s="16">
        <v>39</v>
      </c>
      <c r="K15" s="16">
        <v>44</v>
      </c>
      <c r="L15" s="16">
        <v>44</v>
      </c>
      <c r="M15" s="51">
        <v>40</v>
      </c>
      <c r="N15" s="18">
        <f t="shared" si="0"/>
        <v>34.916666666666664</v>
      </c>
    </row>
    <row r="16" spans="1:14" s="22" customFormat="1" ht="24.75" customHeight="1">
      <c r="A16" s="19" t="str">
        <f>'Pregnant Women Participating'!A16</f>
        <v>Northeast Region</v>
      </c>
      <c r="B16" s="21">
        <v>191808</v>
      </c>
      <c r="C16" s="20">
        <v>190921</v>
      </c>
      <c r="D16" s="20">
        <v>189103</v>
      </c>
      <c r="E16" s="20">
        <v>190976</v>
      </c>
      <c r="F16" s="20">
        <v>190143</v>
      </c>
      <c r="G16" s="20">
        <v>191205</v>
      </c>
      <c r="H16" s="20">
        <v>192307</v>
      </c>
      <c r="I16" s="20">
        <v>192421</v>
      </c>
      <c r="J16" s="20">
        <v>192798</v>
      </c>
      <c r="K16" s="20">
        <v>193634</v>
      </c>
      <c r="L16" s="20">
        <v>192794</v>
      </c>
      <c r="M16" s="50">
        <v>194110</v>
      </c>
      <c r="N16" s="21">
        <f t="shared" si="0"/>
        <v>191851.66666666666</v>
      </c>
    </row>
    <row r="17" spans="1:14" ht="12" customHeight="1">
      <c r="A17" s="10" t="str">
        <f>'Pregnant Women Participating'!A17</f>
        <v>Delaware</v>
      </c>
      <c r="B17" s="18">
        <v>6007</v>
      </c>
      <c r="C17" s="16">
        <v>5982</v>
      </c>
      <c r="D17" s="16">
        <v>5967</v>
      </c>
      <c r="E17" s="16">
        <v>5912</v>
      </c>
      <c r="F17" s="16">
        <v>5980</v>
      </c>
      <c r="G17" s="16">
        <v>6059</v>
      </c>
      <c r="H17" s="16">
        <v>6149</v>
      </c>
      <c r="I17" s="16">
        <v>6109</v>
      </c>
      <c r="J17" s="16">
        <v>6216</v>
      </c>
      <c r="K17" s="16">
        <v>6052</v>
      </c>
      <c r="L17" s="16">
        <v>6185</v>
      </c>
      <c r="M17" s="51">
        <v>6297</v>
      </c>
      <c r="N17" s="18">
        <f t="shared" si="0"/>
        <v>6076.25</v>
      </c>
    </row>
    <row r="18" spans="1:14" ht="12" customHeight="1">
      <c r="A18" s="10" t="str">
        <f>'Pregnant Women Participating'!A18</f>
        <v>District of Columbia</v>
      </c>
      <c r="B18" s="18">
        <v>4968</v>
      </c>
      <c r="C18" s="16">
        <v>4943</v>
      </c>
      <c r="D18" s="16">
        <v>4850</v>
      </c>
      <c r="E18" s="16">
        <v>4872</v>
      </c>
      <c r="F18" s="16">
        <v>4930</v>
      </c>
      <c r="G18" s="16">
        <v>5033</v>
      </c>
      <c r="H18" s="16">
        <v>5120</v>
      </c>
      <c r="I18" s="16">
        <v>5195</v>
      </c>
      <c r="J18" s="16">
        <v>5202</v>
      </c>
      <c r="K18" s="16">
        <v>5191</v>
      </c>
      <c r="L18" s="16">
        <v>5173</v>
      </c>
      <c r="M18" s="51">
        <v>5216</v>
      </c>
      <c r="N18" s="18">
        <f t="shared" si="0"/>
        <v>5057.75</v>
      </c>
    </row>
    <row r="19" spans="1:14" ht="12" customHeight="1">
      <c r="A19" s="10" t="str">
        <f>'Pregnant Women Participating'!A19</f>
        <v>Maryland</v>
      </c>
      <c r="B19" s="18">
        <v>35774</v>
      </c>
      <c r="C19" s="16">
        <v>35751</v>
      </c>
      <c r="D19" s="16">
        <v>35270</v>
      </c>
      <c r="E19" s="16">
        <v>35642</v>
      </c>
      <c r="F19" s="16">
        <v>35811</v>
      </c>
      <c r="G19" s="16">
        <v>36070</v>
      </c>
      <c r="H19" s="16">
        <v>36540</v>
      </c>
      <c r="I19" s="16">
        <v>36608</v>
      </c>
      <c r="J19" s="16">
        <v>36632</v>
      </c>
      <c r="K19" s="16">
        <v>35758</v>
      </c>
      <c r="L19" s="16">
        <v>35360</v>
      </c>
      <c r="M19" s="51">
        <v>36388</v>
      </c>
      <c r="N19" s="18">
        <f t="shared" si="0"/>
        <v>35967</v>
      </c>
    </row>
    <row r="20" spans="1:14" ht="12" customHeight="1">
      <c r="A20" s="10" t="str">
        <f>'Pregnant Women Participating'!A20</f>
        <v>New Jersey</v>
      </c>
      <c r="B20" s="18">
        <v>41941</v>
      </c>
      <c r="C20" s="16">
        <v>41427</v>
      </c>
      <c r="D20" s="16">
        <v>41076</v>
      </c>
      <c r="E20" s="16">
        <v>41681</v>
      </c>
      <c r="F20" s="16">
        <v>41384</v>
      </c>
      <c r="G20" s="16">
        <v>41634</v>
      </c>
      <c r="H20" s="16">
        <v>41688</v>
      </c>
      <c r="I20" s="16">
        <v>41854</v>
      </c>
      <c r="J20" s="16">
        <v>42045</v>
      </c>
      <c r="K20" s="16">
        <v>42056</v>
      </c>
      <c r="L20" s="16">
        <v>41955</v>
      </c>
      <c r="M20" s="51">
        <v>42221</v>
      </c>
      <c r="N20" s="18">
        <f t="shared" si="0"/>
        <v>41746.833333333336</v>
      </c>
    </row>
    <row r="21" spans="1:14" ht="12" customHeight="1">
      <c r="A21" s="10" t="str">
        <f>'Pregnant Women Participating'!A21</f>
        <v>Pennsylvania</v>
      </c>
      <c r="B21" s="18">
        <v>64671</v>
      </c>
      <c r="C21" s="16">
        <v>63849</v>
      </c>
      <c r="D21" s="16">
        <v>61463</v>
      </c>
      <c r="E21" s="16">
        <v>62334</v>
      </c>
      <c r="F21" s="16">
        <v>62283</v>
      </c>
      <c r="G21" s="16">
        <v>62401</v>
      </c>
      <c r="H21" s="16">
        <v>63301</v>
      </c>
      <c r="I21" s="16">
        <v>63253</v>
      </c>
      <c r="J21" s="16">
        <v>63224</v>
      </c>
      <c r="K21" s="16">
        <v>62913</v>
      </c>
      <c r="L21" s="16">
        <v>62928</v>
      </c>
      <c r="M21" s="51">
        <v>63217</v>
      </c>
      <c r="N21" s="18">
        <f t="shared" si="0"/>
        <v>62986.416666666664</v>
      </c>
    </row>
    <row r="22" spans="1:14" ht="12" customHeight="1">
      <c r="A22" s="10" t="str">
        <f>'Pregnant Women Participating'!A22</f>
        <v>Puerto Rico</v>
      </c>
      <c r="B22" s="18">
        <v>41876</v>
      </c>
      <c r="C22" s="16">
        <v>40846</v>
      </c>
      <c r="D22" s="16">
        <v>40165</v>
      </c>
      <c r="E22" s="16">
        <v>40490</v>
      </c>
      <c r="F22" s="16">
        <v>40493</v>
      </c>
      <c r="G22" s="16">
        <v>40507</v>
      </c>
      <c r="H22" s="16">
        <v>40735</v>
      </c>
      <c r="I22" s="16">
        <v>40777</v>
      </c>
      <c r="J22" s="16">
        <v>40823</v>
      </c>
      <c r="K22" s="16">
        <v>40065</v>
      </c>
      <c r="L22" s="16">
        <v>40804</v>
      </c>
      <c r="M22" s="51">
        <v>40690</v>
      </c>
      <c r="N22" s="18">
        <f t="shared" si="0"/>
        <v>40689.25</v>
      </c>
    </row>
    <row r="23" spans="1:14" ht="12" customHeight="1">
      <c r="A23" s="10" t="str">
        <f>'Pregnant Women Participating'!A23</f>
        <v>Virginia</v>
      </c>
      <c r="B23" s="18">
        <v>39805</v>
      </c>
      <c r="C23" s="16">
        <v>40106</v>
      </c>
      <c r="D23" s="16">
        <v>39735</v>
      </c>
      <c r="E23" s="16">
        <v>40465</v>
      </c>
      <c r="F23" s="16">
        <v>40409</v>
      </c>
      <c r="G23" s="16">
        <v>40623</v>
      </c>
      <c r="H23" s="16">
        <v>40530</v>
      </c>
      <c r="I23" s="16">
        <v>40222</v>
      </c>
      <c r="J23" s="16">
        <v>40006</v>
      </c>
      <c r="K23" s="16">
        <v>40227</v>
      </c>
      <c r="L23" s="16">
        <v>39865</v>
      </c>
      <c r="M23" s="51">
        <v>40106</v>
      </c>
      <c r="N23" s="18">
        <f t="shared" si="0"/>
        <v>40174.916666666664</v>
      </c>
    </row>
    <row r="24" spans="1:14" ht="12" customHeight="1">
      <c r="A24" s="10" t="str">
        <f>'Pregnant Women Participating'!A24</f>
        <v>Virgin Islands</v>
      </c>
      <c r="B24" s="18">
        <v>1270</v>
      </c>
      <c r="C24" s="16">
        <v>1274</v>
      </c>
      <c r="D24" s="16">
        <v>1246</v>
      </c>
      <c r="E24" s="16">
        <v>1222</v>
      </c>
      <c r="F24" s="16">
        <v>1244</v>
      </c>
      <c r="G24" s="16">
        <v>1202</v>
      </c>
      <c r="H24" s="16">
        <v>1222</v>
      </c>
      <c r="I24" s="16">
        <v>1236</v>
      </c>
      <c r="J24" s="16">
        <v>1253</v>
      </c>
      <c r="K24" s="16">
        <v>1257</v>
      </c>
      <c r="L24" s="16">
        <v>1256</v>
      </c>
      <c r="M24" s="51">
        <v>1256</v>
      </c>
      <c r="N24" s="18">
        <f t="shared" si="0"/>
        <v>1244.8333333333333</v>
      </c>
    </row>
    <row r="25" spans="1:14" ht="12" customHeight="1">
      <c r="A25" s="10" t="str">
        <f>'Pregnant Women Participating'!A25</f>
        <v>West Virginia</v>
      </c>
      <c r="B25" s="18">
        <v>12437</v>
      </c>
      <c r="C25" s="16">
        <v>12451</v>
      </c>
      <c r="D25" s="16">
        <v>12278</v>
      </c>
      <c r="E25" s="16">
        <v>12467</v>
      </c>
      <c r="F25" s="16">
        <v>12341</v>
      </c>
      <c r="G25" s="16">
        <v>12535</v>
      </c>
      <c r="H25" s="16">
        <v>12670</v>
      </c>
      <c r="I25" s="16">
        <v>12629</v>
      </c>
      <c r="J25" s="16">
        <v>12579</v>
      </c>
      <c r="K25" s="16">
        <v>12664</v>
      </c>
      <c r="L25" s="16">
        <v>12694</v>
      </c>
      <c r="M25" s="51">
        <v>12762</v>
      </c>
      <c r="N25" s="18">
        <f t="shared" si="0"/>
        <v>12542.25</v>
      </c>
    </row>
    <row r="26" spans="1:14" s="23" customFormat="1" ht="24.75" customHeight="1">
      <c r="A26" s="19" t="str">
        <f>'Pregnant Women Participating'!A26</f>
        <v>Mid-Atlantic Region</v>
      </c>
      <c r="B26" s="21">
        <v>248749</v>
      </c>
      <c r="C26" s="20">
        <v>246629</v>
      </c>
      <c r="D26" s="20">
        <v>242050</v>
      </c>
      <c r="E26" s="20">
        <v>245085</v>
      </c>
      <c r="F26" s="20">
        <v>244875</v>
      </c>
      <c r="G26" s="20">
        <v>246064</v>
      </c>
      <c r="H26" s="20">
        <v>247955</v>
      </c>
      <c r="I26" s="20">
        <v>247883</v>
      </c>
      <c r="J26" s="20">
        <v>247980</v>
      </c>
      <c r="K26" s="20">
        <v>246183</v>
      </c>
      <c r="L26" s="20">
        <v>246220</v>
      </c>
      <c r="M26" s="50">
        <v>248153</v>
      </c>
      <c r="N26" s="21">
        <f t="shared" si="0"/>
        <v>246485.5</v>
      </c>
    </row>
    <row r="27" spans="1:14" ht="12" customHeight="1">
      <c r="A27" s="10" t="str">
        <f>'Pregnant Women Participating'!A27</f>
        <v>Alabama</v>
      </c>
      <c r="B27" s="18">
        <v>37488</v>
      </c>
      <c r="C27" s="16">
        <v>37273</v>
      </c>
      <c r="D27" s="16">
        <v>36962</v>
      </c>
      <c r="E27" s="16">
        <v>37666</v>
      </c>
      <c r="F27" s="16">
        <v>37522</v>
      </c>
      <c r="G27" s="16">
        <v>37933</v>
      </c>
      <c r="H27" s="16">
        <v>37771</v>
      </c>
      <c r="I27" s="16">
        <v>38042</v>
      </c>
      <c r="J27" s="16">
        <v>38078</v>
      </c>
      <c r="K27" s="16">
        <v>38451</v>
      </c>
      <c r="L27" s="16">
        <v>38303</v>
      </c>
      <c r="M27" s="51">
        <v>38720</v>
      </c>
      <c r="N27" s="18">
        <f t="shared" si="0"/>
        <v>37850.75</v>
      </c>
    </row>
    <row r="28" spans="1:14" ht="12" customHeight="1">
      <c r="A28" s="10" t="str">
        <f>'Pregnant Women Participating'!A28</f>
        <v>Florida</v>
      </c>
      <c r="B28" s="18">
        <v>121779</v>
      </c>
      <c r="C28" s="16">
        <v>121149</v>
      </c>
      <c r="D28" s="16">
        <v>120256</v>
      </c>
      <c r="E28" s="16">
        <v>121544</v>
      </c>
      <c r="F28" s="16">
        <v>122363</v>
      </c>
      <c r="G28" s="16">
        <v>123012</v>
      </c>
      <c r="H28" s="16">
        <v>124282</v>
      </c>
      <c r="I28" s="16">
        <v>124117</v>
      </c>
      <c r="J28" s="16">
        <v>123987</v>
      </c>
      <c r="K28" s="16">
        <v>124657</v>
      </c>
      <c r="L28" s="16">
        <v>123411</v>
      </c>
      <c r="M28" s="51">
        <v>124749</v>
      </c>
      <c r="N28" s="18">
        <f t="shared" si="0"/>
        <v>122942.16666666667</v>
      </c>
    </row>
    <row r="29" spans="1:14" ht="12" customHeight="1">
      <c r="A29" s="10" t="str">
        <f>'Pregnant Women Participating'!A29</f>
        <v>Georgia</v>
      </c>
      <c r="B29" s="18">
        <v>79997</v>
      </c>
      <c r="C29" s="16">
        <v>79722</v>
      </c>
      <c r="D29" s="16">
        <v>77828</v>
      </c>
      <c r="E29" s="16">
        <v>80296</v>
      </c>
      <c r="F29" s="16">
        <v>80610</v>
      </c>
      <c r="G29" s="16">
        <v>81885</v>
      </c>
      <c r="H29" s="16">
        <v>81499</v>
      </c>
      <c r="I29" s="16">
        <v>81071</v>
      </c>
      <c r="J29" s="16">
        <v>81296</v>
      </c>
      <c r="K29" s="16">
        <v>81340</v>
      </c>
      <c r="L29" s="16">
        <v>81464</v>
      </c>
      <c r="M29" s="51">
        <v>81349</v>
      </c>
      <c r="N29" s="18">
        <f t="shared" si="0"/>
        <v>80696.41666666667</v>
      </c>
    </row>
    <row r="30" spans="1:14" ht="12" customHeight="1">
      <c r="A30" s="10" t="str">
        <f>'Pregnant Women Participating'!A30</f>
        <v>Georgia</v>
      </c>
      <c r="B30" s="18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51"/>
      <c r="N30" s="18" t="str">
        <f t="shared" si="0"/>
        <v> </v>
      </c>
    </row>
    <row r="31" spans="1:14" ht="12" customHeight="1">
      <c r="A31" s="10" t="str">
        <f>'Pregnant Women Participating'!A31</f>
        <v>Georgia</v>
      </c>
      <c r="B31" s="18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51"/>
      <c r="N31" s="18" t="str">
        <f t="shared" si="0"/>
        <v> </v>
      </c>
    </row>
    <row r="32" spans="1:14" ht="12" customHeight="1">
      <c r="A32" s="10" t="str">
        <f>'Pregnant Women Participating'!A32</f>
        <v>Kentucky</v>
      </c>
      <c r="B32" s="18">
        <v>34499</v>
      </c>
      <c r="C32" s="16">
        <v>34245</v>
      </c>
      <c r="D32" s="16">
        <v>33779</v>
      </c>
      <c r="E32" s="16">
        <v>34264</v>
      </c>
      <c r="F32" s="16">
        <v>34017</v>
      </c>
      <c r="G32" s="16">
        <v>34384</v>
      </c>
      <c r="H32" s="16">
        <v>34558</v>
      </c>
      <c r="I32" s="16">
        <v>34198</v>
      </c>
      <c r="J32" s="16">
        <v>34100</v>
      </c>
      <c r="K32" s="16">
        <v>34350</v>
      </c>
      <c r="L32" s="16">
        <v>34378</v>
      </c>
      <c r="M32" s="51">
        <v>34485</v>
      </c>
      <c r="N32" s="18">
        <f t="shared" si="0"/>
        <v>34271.416666666664</v>
      </c>
    </row>
    <row r="33" spans="1:14" ht="12" customHeight="1">
      <c r="A33" s="10" t="str">
        <f>'Pregnant Women Participating'!A33</f>
        <v>Mississippi</v>
      </c>
      <c r="B33" s="18">
        <v>34760</v>
      </c>
      <c r="C33" s="16">
        <v>34477</v>
      </c>
      <c r="D33" s="16">
        <v>33576</v>
      </c>
      <c r="E33" s="16">
        <v>34477</v>
      </c>
      <c r="F33" s="16">
        <v>34125</v>
      </c>
      <c r="G33" s="16">
        <v>33971</v>
      </c>
      <c r="H33" s="16">
        <v>34161</v>
      </c>
      <c r="I33" s="16">
        <v>33988</v>
      </c>
      <c r="J33" s="16">
        <v>33986</v>
      </c>
      <c r="K33" s="16">
        <v>34435</v>
      </c>
      <c r="L33" s="16">
        <v>34057</v>
      </c>
      <c r="M33" s="51">
        <v>34089</v>
      </c>
      <c r="N33" s="18">
        <f t="shared" si="0"/>
        <v>34175.166666666664</v>
      </c>
    </row>
    <row r="34" spans="1:14" ht="12" customHeight="1">
      <c r="A34" s="10" t="str">
        <f>'Pregnant Women Participating'!A34</f>
        <v>North Carolina</v>
      </c>
      <c r="B34" s="18">
        <v>67266</v>
      </c>
      <c r="C34" s="16">
        <v>67229</v>
      </c>
      <c r="D34" s="16">
        <v>66304</v>
      </c>
      <c r="E34" s="16">
        <v>67138</v>
      </c>
      <c r="F34" s="16">
        <v>67414</v>
      </c>
      <c r="G34" s="16">
        <v>67951</v>
      </c>
      <c r="H34" s="16">
        <v>68313</v>
      </c>
      <c r="I34" s="16">
        <v>68421</v>
      </c>
      <c r="J34" s="16">
        <v>68559</v>
      </c>
      <c r="K34" s="16">
        <v>68840</v>
      </c>
      <c r="L34" s="16">
        <v>68866</v>
      </c>
      <c r="M34" s="51">
        <v>69158</v>
      </c>
      <c r="N34" s="18">
        <f t="shared" si="0"/>
        <v>67954.91666666667</v>
      </c>
    </row>
    <row r="35" spans="1:14" ht="12" customHeight="1">
      <c r="A35" s="10" t="str">
        <f>'Pregnant Women Participating'!A35</f>
        <v>South Carolina</v>
      </c>
      <c r="B35" s="18">
        <v>37477</v>
      </c>
      <c r="C35" s="16">
        <v>36888</v>
      </c>
      <c r="D35" s="16">
        <v>36304</v>
      </c>
      <c r="E35" s="16">
        <v>36600</v>
      </c>
      <c r="F35" s="16">
        <v>36727</v>
      </c>
      <c r="G35" s="16">
        <v>36937</v>
      </c>
      <c r="H35" s="16">
        <v>37211</v>
      </c>
      <c r="I35" s="16">
        <v>37321</v>
      </c>
      <c r="J35" s="16">
        <v>37443</v>
      </c>
      <c r="K35" s="16">
        <v>37783</v>
      </c>
      <c r="L35" s="16">
        <v>37873</v>
      </c>
      <c r="M35" s="51">
        <v>38236</v>
      </c>
      <c r="N35" s="18">
        <f t="shared" si="0"/>
        <v>37233.333333333336</v>
      </c>
    </row>
    <row r="36" spans="1:14" ht="12" customHeight="1">
      <c r="A36" s="10" t="str">
        <f>'Pregnant Women Participating'!A36</f>
        <v>Tennessee</v>
      </c>
      <c r="B36" s="18">
        <v>48152</v>
      </c>
      <c r="C36" s="16">
        <v>47802</v>
      </c>
      <c r="D36" s="16">
        <v>47225</v>
      </c>
      <c r="E36" s="16">
        <v>47989</v>
      </c>
      <c r="F36" s="16">
        <v>47568</v>
      </c>
      <c r="G36" s="16">
        <v>47809</v>
      </c>
      <c r="H36" s="16">
        <v>48334</v>
      </c>
      <c r="I36" s="16">
        <v>48155</v>
      </c>
      <c r="J36" s="16">
        <v>48038</v>
      </c>
      <c r="K36" s="16">
        <v>48177</v>
      </c>
      <c r="L36" s="16">
        <v>48176</v>
      </c>
      <c r="M36" s="51">
        <v>48530</v>
      </c>
      <c r="N36" s="18">
        <f t="shared" si="0"/>
        <v>47996.25</v>
      </c>
    </row>
    <row r="37" spans="1:14" ht="12" customHeight="1">
      <c r="A37" s="10" t="str">
        <f>'Pregnant Women Participating'!A37</f>
        <v>Choctaw Indians, MS</v>
      </c>
      <c r="B37" s="18">
        <v>237</v>
      </c>
      <c r="C37" s="16">
        <v>238</v>
      </c>
      <c r="D37" s="16">
        <v>241</v>
      </c>
      <c r="E37" s="16">
        <v>240</v>
      </c>
      <c r="F37" s="16">
        <v>258</v>
      </c>
      <c r="G37" s="16">
        <v>262</v>
      </c>
      <c r="H37" s="16">
        <v>266</v>
      </c>
      <c r="I37" s="16">
        <v>265</v>
      </c>
      <c r="J37" s="16">
        <v>265</v>
      </c>
      <c r="K37" s="16">
        <v>257</v>
      </c>
      <c r="L37" s="16">
        <v>258</v>
      </c>
      <c r="M37" s="51">
        <v>250</v>
      </c>
      <c r="N37" s="18">
        <f t="shared" si="0"/>
        <v>253.08333333333334</v>
      </c>
    </row>
    <row r="38" spans="1:14" ht="12" customHeight="1">
      <c r="A38" s="10" t="str">
        <f>'Pregnant Women Participating'!A38</f>
        <v>Eastern Cherokee, NC</v>
      </c>
      <c r="B38" s="18">
        <v>132</v>
      </c>
      <c r="C38" s="16">
        <v>142</v>
      </c>
      <c r="D38" s="16">
        <v>132</v>
      </c>
      <c r="E38" s="16">
        <v>140</v>
      </c>
      <c r="F38" s="16">
        <v>139</v>
      </c>
      <c r="G38" s="16">
        <v>137</v>
      </c>
      <c r="H38" s="16">
        <v>130</v>
      </c>
      <c r="I38" s="16">
        <v>131</v>
      </c>
      <c r="J38" s="16">
        <v>125</v>
      </c>
      <c r="K38" s="16">
        <v>128</v>
      </c>
      <c r="L38" s="16">
        <v>129</v>
      </c>
      <c r="M38" s="51">
        <v>138</v>
      </c>
      <c r="N38" s="18">
        <f aca="true" t="shared" si="1" ref="N38:N69">IF(SUM(B38:M38)&gt;0,AVERAGE(B38:M38)," ")</f>
        <v>133.58333333333334</v>
      </c>
    </row>
    <row r="39" spans="1:14" s="23" customFormat="1" ht="24.75" customHeight="1">
      <c r="A39" s="19" t="str">
        <f>'Pregnant Women Participating'!A39</f>
        <v>Southeast Region</v>
      </c>
      <c r="B39" s="21">
        <v>461787</v>
      </c>
      <c r="C39" s="20">
        <v>459165</v>
      </c>
      <c r="D39" s="20">
        <v>452607</v>
      </c>
      <c r="E39" s="20">
        <v>460354</v>
      </c>
      <c r="F39" s="20">
        <v>460743</v>
      </c>
      <c r="G39" s="20">
        <v>464281</v>
      </c>
      <c r="H39" s="20">
        <v>466525</v>
      </c>
      <c r="I39" s="20">
        <v>465709</v>
      </c>
      <c r="J39" s="20">
        <v>465877</v>
      </c>
      <c r="K39" s="20">
        <v>468418</v>
      </c>
      <c r="L39" s="20">
        <v>466915</v>
      </c>
      <c r="M39" s="50">
        <v>469704</v>
      </c>
      <c r="N39" s="21">
        <f t="shared" si="1"/>
        <v>463507.0833333333</v>
      </c>
    </row>
    <row r="40" spans="1:14" ht="12" customHeight="1">
      <c r="A40" s="10" t="str">
        <f>'Pregnant Women Participating'!A40</f>
        <v>Illinois</v>
      </c>
      <c r="B40" s="18">
        <v>85870</v>
      </c>
      <c r="C40" s="16">
        <v>85294</v>
      </c>
      <c r="D40" s="16">
        <v>84661</v>
      </c>
      <c r="E40" s="16">
        <v>85664</v>
      </c>
      <c r="F40" s="16">
        <v>85336</v>
      </c>
      <c r="G40" s="16">
        <v>86132</v>
      </c>
      <c r="H40" s="16">
        <v>86631</v>
      </c>
      <c r="I40" s="16">
        <v>86473</v>
      </c>
      <c r="J40" s="16">
        <v>85853</v>
      </c>
      <c r="K40" s="16">
        <v>86292</v>
      </c>
      <c r="L40" s="16">
        <v>86007</v>
      </c>
      <c r="M40" s="51">
        <v>86999</v>
      </c>
      <c r="N40" s="18">
        <f t="shared" si="1"/>
        <v>85934.33333333333</v>
      </c>
    </row>
    <row r="41" spans="1:14" ht="12" customHeight="1">
      <c r="A41" s="10" t="str">
        <f>'Pregnant Women Participating'!A41</f>
        <v>Indiana</v>
      </c>
      <c r="B41" s="18">
        <v>42793</v>
      </c>
      <c r="C41" s="16">
        <v>42702</v>
      </c>
      <c r="D41" s="16">
        <v>42368</v>
      </c>
      <c r="E41" s="16">
        <v>43295</v>
      </c>
      <c r="F41" s="16">
        <v>43076</v>
      </c>
      <c r="G41" s="16">
        <v>42283</v>
      </c>
      <c r="H41" s="16">
        <v>42773</v>
      </c>
      <c r="I41" s="16">
        <v>43865</v>
      </c>
      <c r="J41" s="16">
        <v>43894</v>
      </c>
      <c r="K41" s="16">
        <v>44032</v>
      </c>
      <c r="L41" s="16">
        <v>44277</v>
      </c>
      <c r="M41" s="51">
        <v>44557</v>
      </c>
      <c r="N41" s="18">
        <f t="shared" si="1"/>
        <v>43326.25</v>
      </c>
    </row>
    <row r="42" spans="1:14" ht="12" customHeight="1">
      <c r="A42" s="10" t="str">
        <f>'Pregnant Women Participating'!A42</f>
        <v>Michigan</v>
      </c>
      <c r="B42" s="18">
        <v>56461</v>
      </c>
      <c r="C42" s="16">
        <v>56180</v>
      </c>
      <c r="D42" s="16">
        <v>55215</v>
      </c>
      <c r="E42" s="16">
        <v>55419</v>
      </c>
      <c r="F42" s="16">
        <v>55385</v>
      </c>
      <c r="G42" s="16">
        <v>55218</v>
      </c>
      <c r="H42" s="16">
        <v>55337</v>
      </c>
      <c r="I42" s="16">
        <v>55325</v>
      </c>
      <c r="J42" s="16">
        <v>54912</v>
      </c>
      <c r="K42" s="16">
        <v>55261</v>
      </c>
      <c r="L42" s="16">
        <v>55277</v>
      </c>
      <c r="M42" s="51">
        <v>54310</v>
      </c>
      <c r="N42" s="18">
        <f t="shared" si="1"/>
        <v>55358.333333333336</v>
      </c>
    </row>
    <row r="43" spans="1:14" ht="12" customHeight="1">
      <c r="A43" s="10" t="str">
        <f>'Pregnant Women Participating'!A43</f>
        <v>Minnesota</v>
      </c>
      <c r="B43" s="18">
        <v>32761</v>
      </c>
      <c r="C43" s="16">
        <v>32615</v>
      </c>
      <c r="D43" s="16">
        <v>32218</v>
      </c>
      <c r="E43" s="16">
        <v>32715</v>
      </c>
      <c r="F43" s="16">
        <v>32532</v>
      </c>
      <c r="G43" s="16">
        <v>32644</v>
      </c>
      <c r="H43" s="16">
        <v>32911</v>
      </c>
      <c r="I43" s="16">
        <v>32870</v>
      </c>
      <c r="J43" s="16">
        <v>33061</v>
      </c>
      <c r="K43" s="16">
        <v>33316</v>
      </c>
      <c r="L43" s="16">
        <v>32949</v>
      </c>
      <c r="M43" s="51">
        <v>33171</v>
      </c>
      <c r="N43" s="18">
        <f t="shared" si="1"/>
        <v>32813.583333333336</v>
      </c>
    </row>
    <row r="44" spans="1:14" ht="12" customHeight="1">
      <c r="A44" s="10" t="str">
        <f>'Pregnant Women Participating'!A44</f>
        <v>Ohio</v>
      </c>
      <c r="B44" s="18">
        <v>89758</v>
      </c>
      <c r="C44" s="16">
        <v>89525</v>
      </c>
      <c r="D44" s="16">
        <v>88411</v>
      </c>
      <c r="E44" s="16">
        <v>89525</v>
      </c>
      <c r="F44" s="16">
        <v>89201</v>
      </c>
      <c r="G44" s="16">
        <v>88649</v>
      </c>
      <c r="H44" s="16">
        <v>89543</v>
      </c>
      <c r="I44" s="16">
        <v>89672</v>
      </c>
      <c r="J44" s="16">
        <v>90161</v>
      </c>
      <c r="K44" s="16">
        <v>90828</v>
      </c>
      <c r="L44" s="16">
        <v>90600</v>
      </c>
      <c r="M44" s="51">
        <v>89379</v>
      </c>
      <c r="N44" s="18">
        <f t="shared" si="1"/>
        <v>89604.33333333333</v>
      </c>
    </row>
    <row r="45" spans="1:14" ht="12" customHeight="1">
      <c r="A45" s="10" t="str">
        <f>'Pregnant Women Participating'!A45</f>
        <v>Wisconsin</v>
      </c>
      <c r="B45" s="18">
        <v>29838</v>
      </c>
      <c r="C45" s="16">
        <v>29895</v>
      </c>
      <c r="D45" s="16">
        <v>29362</v>
      </c>
      <c r="E45" s="16">
        <v>30038</v>
      </c>
      <c r="F45" s="16">
        <v>29733</v>
      </c>
      <c r="G45" s="16">
        <v>29950</v>
      </c>
      <c r="H45" s="16">
        <v>30191</v>
      </c>
      <c r="I45" s="16">
        <v>30185</v>
      </c>
      <c r="J45" s="16">
        <v>30121</v>
      </c>
      <c r="K45" s="16">
        <v>30355</v>
      </c>
      <c r="L45" s="16">
        <v>30145</v>
      </c>
      <c r="M45" s="51">
        <v>30458</v>
      </c>
      <c r="N45" s="18">
        <f t="shared" si="1"/>
        <v>30022.583333333332</v>
      </c>
    </row>
    <row r="46" spans="1:14" s="23" customFormat="1" ht="24.75" customHeight="1">
      <c r="A46" s="19" t="str">
        <f>'Pregnant Women Participating'!A46</f>
        <v>Midwest Region</v>
      </c>
      <c r="B46" s="21">
        <v>337481</v>
      </c>
      <c r="C46" s="20">
        <v>336211</v>
      </c>
      <c r="D46" s="20">
        <v>332235</v>
      </c>
      <c r="E46" s="20">
        <v>336656</v>
      </c>
      <c r="F46" s="20">
        <v>335263</v>
      </c>
      <c r="G46" s="20">
        <v>334876</v>
      </c>
      <c r="H46" s="20">
        <v>337386</v>
      </c>
      <c r="I46" s="20">
        <v>338390</v>
      </c>
      <c r="J46" s="20">
        <v>338002</v>
      </c>
      <c r="K46" s="20">
        <v>340084</v>
      </c>
      <c r="L46" s="20">
        <v>339255</v>
      </c>
      <c r="M46" s="50">
        <v>338874</v>
      </c>
      <c r="N46" s="21">
        <f t="shared" si="1"/>
        <v>337059.4166666667</v>
      </c>
    </row>
    <row r="47" spans="1:14" ht="12" customHeight="1">
      <c r="A47" s="10" t="str">
        <f>'Pregnant Women Participating'!A47</f>
        <v>Arkansas</v>
      </c>
      <c r="B47" s="18">
        <v>26110</v>
      </c>
      <c r="C47" s="16">
        <v>25513</v>
      </c>
      <c r="D47" s="16">
        <v>25036</v>
      </c>
      <c r="E47" s="16">
        <v>25228</v>
      </c>
      <c r="F47" s="16">
        <v>25052</v>
      </c>
      <c r="G47" s="16">
        <v>25167</v>
      </c>
      <c r="H47" s="16">
        <v>25676</v>
      </c>
      <c r="I47" s="16">
        <v>25921</v>
      </c>
      <c r="J47" s="16">
        <v>26041</v>
      </c>
      <c r="K47" s="16">
        <v>26011</v>
      </c>
      <c r="L47" s="16">
        <v>26026</v>
      </c>
      <c r="M47" s="51">
        <v>26386</v>
      </c>
      <c r="N47" s="18">
        <f t="shared" si="1"/>
        <v>25680.583333333332</v>
      </c>
    </row>
    <row r="48" spans="1:14" ht="12" customHeight="1">
      <c r="A48" s="10" t="str">
        <f>'Pregnant Women Participating'!A48</f>
        <v>Louisiana</v>
      </c>
      <c r="B48" s="18">
        <v>41514</v>
      </c>
      <c r="C48" s="16">
        <v>41744</v>
      </c>
      <c r="D48" s="16">
        <v>41271</v>
      </c>
      <c r="E48" s="16">
        <v>41375</v>
      </c>
      <c r="F48" s="16">
        <v>41849</v>
      </c>
      <c r="G48" s="16">
        <v>42313</v>
      </c>
      <c r="H48" s="16">
        <v>42574</v>
      </c>
      <c r="I48" s="16">
        <v>42610</v>
      </c>
      <c r="J48" s="16">
        <v>42763</v>
      </c>
      <c r="K48" s="16">
        <v>42737</v>
      </c>
      <c r="L48" s="16">
        <v>42911</v>
      </c>
      <c r="M48" s="51">
        <v>42011</v>
      </c>
      <c r="N48" s="18">
        <f t="shared" si="1"/>
        <v>42139.333333333336</v>
      </c>
    </row>
    <row r="49" spans="1:14" ht="12" customHeight="1">
      <c r="A49" s="10" t="str">
        <f>'Pregnant Women Participating'!A49</f>
        <v>New Mexico</v>
      </c>
      <c r="B49" s="18">
        <v>17125</v>
      </c>
      <c r="C49" s="16">
        <v>17140</v>
      </c>
      <c r="D49" s="16">
        <v>16983</v>
      </c>
      <c r="E49" s="16">
        <v>17204</v>
      </c>
      <c r="F49" s="16">
        <v>16935</v>
      </c>
      <c r="G49" s="16">
        <v>16971</v>
      </c>
      <c r="H49" s="16">
        <v>15917</v>
      </c>
      <c r="I49" s="16">
        <v>14312</v>
      </c>
      <c r="J49" s="16">
        <v>14690</v>
      </c>
      <c r="K49" s="16">
        <v>13240</v>
      </c>
      <c r="L49" s="16">
        <v>14532</v>
      </c>
      <c r="M49" s="51">
        <v>15304</v>
      </c>
      <c r="N49" s="18">
        <f t="shared" si="1"/>
        <v>15862.75</v>
      </c>
    </row>
    <row r="50" spans="1:14" ht="12" customHeight="1">
      <c r="A50" s="10" t="str">
        <f>'Pregnant Women Participating'!A50</f>
        <v>Oklahoma</v>
      </c>
      <c r="B50" s="18">
        <v>26285</v>
      </c>
      <c r="C50" s="16">
        <v>25793</v>
      </c>
      <c r="D50" s="16">
        <v>25116</v>
      </c>
      <c r="E50" s="16">
        <v>25398</v>
      </c>
      <c r="F50" s="16">
        <v>25179</v>
      </c>
      <c r="G50" s="16">
        <v>25392</v>
      </c>
      <c r="H50" s="16">
        <v>25641</v>
      </c>
      <c r="I50" s="16">
        <v>25632</v>
      </c>
      <c r="J50" s="16">
        <v>25546</v>
      </c>
      <c r="K50" s="16">
        <v>25731</v>
      </c>
      <c r="L50" s="16">
        <v>25616</v>
      </c>
      <c r="M50" s="51">
        <v>26024</v>
      </c>
      <c r="N50" s="18">
        <f t="shared" si="1"/>
        <v>25612.75</v>
      </c>
    </row>
    <row r="51" spans="1:14" ht="12" customHeight="1">
      <c r="A51" s="10" t="str">
        <f>'Pregnant Women Participating'!A51</f>
        <v>Texas</v>
      </c>
      <c r="B51" s="18">
        <v>236520</v>
      </c>
      <c r="C51" s="16">
        <v>234500</v>
      </c>
      <c r="D51" s="16">
        <v>231399</v>
      </c>
      <c r="E51" s="16">
        <v>234789</v>
      </c>
      <c r="F51" s="16">
        <v>234373</v>
      </c>
      <c r="G51" s="16">
        <v>234652</v>
      </c>
      <c r="H51" s="16">
        <v>236185</v>
      </c>
      <c r="I51" s="16">
        <v>235281</v>
      </c>
      <c r="J51" s="16">
        <v>235213</v>
      </c>
      <c r="K51" s="16">
        <v>236117</v>
      </c>
      <c r="L51" s="16">
        <v>236041</v>
      </c>
      <c r="M51" s="51">
        <v>237459</v>
      </c>
      <c r="N51" s="18">
        <f t="shared" si="1"/>
        <v>235210.75</v>
      </c>
    </row>
    <row r="52" spans="1:14" ht="12" customHeight="1">
      <c r="A52" s="10" t="str">
        <f>'Pregnant Women Participating'!A52</f>
        <v>Acoma, Canoncito &amp; Laguna, NM</v>
      </c>
      <c r="B52" s="18">
        <v>125</v>
      </c>
      <c r="C52" s="16">
        <v>121</v>
      </c>
      <c r="D52" s="16">
        <v>149</v>
      </c>
      <c r="E52" s="16">
        <v>141</v>
      </c>
      <c r="F52" s="16">
        <v>127</v>
      </c>
      <c r="G52" s="16">
        <v>126</v>
      </c>
      <c r="H52" s="16">
        <v>119</v>
      </c>
      <c r="I52" s="16">
        <v>122</v>
      </c>
      <c r="J52" s="16">
        <v>127</v>
      </c>
      <c r="K52" s="16">
        <v>133</v>
      </c>
      <c r="L52" s="16">
        <v>123</v>
      </c>
      <c r="M52" s="51">
        <v>124</v>
      </c>
      <c r="N52" s="18">
        <f t="shared" si="1"/>
        <v>128.08333333333334</v>
      </c>
    </row>
    <row r="53" spans="1:14" ht="12" customHeight="1">
      <c r="A53" s="10" t="str">
        <f>'Pregnant Women Participating'!A53</f>
        <v>Eight Northern Pueblos, NM</v>
      </c>
      <c r="B53" s="18">
        <v>84</v>
      </c>
      <c r="C53" s="16">
        <v>85</v>
      </c>
      <c r="D53" s="16">
        <v>85</v>
      </c>
      <c r="E53" s="16">
        <v>74</v>
      </c>
      <c r="F53" s="16">
        <v>75</v>
      </c>
      <c r="G53" s="16">
        <v>76</v>
      </c>
      <c r="H53" s="16">
        <v>85</v>
      </c>
      <c r="I53" s="16">
        <v>79</v>
      </c>
      <c r="J53" s="16">
        <v>74</v>
      </c>
      <c r="K53" s="16">
        <v>77</v>
      </c>
      <c r="L53" s="16">
        <v>77</v>
      </c>
      <c r="M53" s="51">
        <v>71</v>
      </c>
      <c r="N53" s="18">
        <f t="shared" si="1"/>
        <v>78.5</v>
      </c>
    </row>
    <row r="54" spans="1:14" ht="12" customHeight="1">
      <c r="A54" s="10" t="str">
        <f>'Pregnant Women Participating'!A54</f>
        <v>Five Sandoval Pueblos, NM</v>
      </c>
      <c r="B54" s="18">
        <v>101</v>
      </c>
      <c r="C54" s="16">
        <v>94</v>
      </c>
      <c r="D54" s="16">
        <v>116</v>
      </c>
      <c r="E54" s="16">
        <v>82</v>
      </c>
      <c r="F54" s="16">
        <v>87</v>
      </c>
      <c r="G54" s="16">
        <v>84</v>
      </c>
      <c r="H54" s="16">
        <v>72</v>
      </c>
      <c r="I54" s="16">
        <v>85</v>
      </c>
      <c r="J54" s="16">
        <v>80</v>
      </c>
      <c r="K54" s="16">
        <v>76</v>
      </c>
      <c r="L54" s="16">
        <v>78</v>
      </c>
      <c r="M54" s="51">
        <v>80</v>
      </c>
      <c r="N54" s="18">
        <f t="shared" si="1"/>
        <v>86.25</v>
      </c>
    </row>
    <row r="55" spans="1:14" ht="12" customHeight="1">
      <c r="A55" s="10" t="str">
        <f>'Pregnant Women Participating'!A55</f>
        <v>Isleta Pueblo, NM</v>
      </c>
      <c r="B55" s="18">
        <v>228</v>
      </c>
      <c r="C55" s="16">
        <v>242</v>
      </c>
      <c r="D55" s="16">
        <v>230</v>
      </c>
      <c r="E55" s="16">
        <v>197</v>
      </c>
      <c r="F55" s="16">
        <v>203</v>
      </c>
      <c r="G55" s="16">
        <v>203</v>
      </c>
      <c r="H55" s="16">
        <v>208</v>
      </c>
      <c r="I55" s="16">
        <v>201</v>
      </c>
      <c r="J55" s="16">
        <v>205</v>
      </c>
      <c r="K55" s="16">
        <v>208</v>
      </c>
      <c r="L55" s="16">
        <v>197</v>
      </c>
      <c r="M55" s="51">
        <v>205</v>
      </c>
      <c r="N55" s="18">
        <f t="shared" si="1"/>
        <v>210.58333333333334</v>
      </c>
    </row>
    <row r="56" spans="1:14" ht="12" customHeight="1">
      <c r="A56" s="10" t="str">
        <f>'Pregnant Women Participating'!A56</f>
        <v>San Felipe Pueblo, NM</v>
      </c>
      <c r="B56" s="18">
        <v>64</v>
      </c>
      <c r="C56" s="16">
        <v>62</v>
      </c>
      <c r="D56" s="16">
        <v>56</v>
      </c>
      <c r="E56" s="16">
        <v>59</v>
      </c>
      <c r="F56" s="16">
        <v>64</v>
      </c>
      <c r="G56" s="16">
        <v>62</v>
      </c>
      <c r="H56" s="16">
        <v>67</v>
      </c>
      <c r="I56" s="16">
        <v>64</v>
      </c>
      <c r="J56" s="16">
        <v>64</v>
      </c>
      <c r="K56" s="16">
        <v>61</v>
      </c>
      <c r="L56" s="16">
        <v>62</v>
      </c>
      <c r="M56" s="51">
        <v>63</v>
      </c>
      <c r="N56" s="18">
        <f t="shared" si="1"/>
        <v>62.333333333333336</v>
      </c>
    </row>
    <row r="57" spans="1:14" ht="12" customHeight="1">
      <c r="A57" s="10" t="str">
        <f>'Pregnant Women Participating'!A57</f>
        <v>Santo Domingo Tribe, NM</v>
      </c>
      <c r="B57" s="18">
        <v>37</v>
      </c>
      <c r="C57" s="16">
        <v>42</v>
      </c>
      <c r="D57" s="16">
        <v>46</v>
      </c>
      <c r="E57" s="16">
        <v>48</v>
      </c>
      <c r="F57" s="16">
        <v>49</v>
      </c>
      <c r="G57" s="16">
        <v>51</v>
      </c>
      <c r="H57" s="16">
        <v>51</v>
      </c>
      <c r="I57" s="16">
        <v>47</v>
      </c>
      <c r="J57" s="16">
        <v>45</v>
      </c>
      <c r="K57" s="16">
        <v>45</v>
      </c>
      <c r="L57" s="16">
        <v>53</v>
      </c>
      <c r="M57" s="51">
        <v>46</v>
      </c>
      <c r="N57" s="18">
        <f t="shared" si="1"/>
        <v>46.666666666666664</v>
      </c>
    </row>
    <row r="58" spans="1:14" ht="12" customHeight="1">
      <c r="A58" s="10" t="str">
        <f>'Pregnant Women Participating'!A58</f>
        <v>Zuni Pueblo, NM</v>
      </c>
      <c r="B58" s="18">
        <v>169</v>
      </c>
      <c r="C58" s="16">
        <v>177</v>
      </c>
      <c r="D58" s="16">
        <v>188</v>
      </c>
      <c r="E58" s="16">
        <v>182</v>
      </c>
      <c r="F58" s="16">
        <v>186</v>
      </c>
      <c r="G58" s="16">
        <v>167</v>
      </c>
      <c r="H58" s="16">
        <v>165</v>
      </c>
      <c r="I58" s="16">
        <v>148</v>
      </c>
      <c r="J58" s="16">
        <v>153</v>
      </c>
      <c r="K58" s="16">
        <v>159</v>
      </c>
      <c r="L58" s="16">
        <v>160</v>
      </c>
      <c r="M58" s="51">
        <v>151</v>
      </c>
      <c r="N58" s="18">
        <f t="shared" si="1"/>
        <v>167.08333333333334</v>
      </c>
    </row>
    <row r="59" spans="1:14" ht="12" customHeight="1">
      <c r="A59" s="10" t="str">
        <f>'Pregnant Women Participating'!A59</f>
        <v>Cherokee Nation, OK</v>
      </c>
      <c r="B59" s="18">
        <v>1889</v>
      </c>
      <c r="C59" s="16">
        <v>1869</v>
      </c>
      <c r="D59" s="16">
        <v>1800</v>
      </c>
      <c r="E59" s="16">
        <v>1870</v>
      </c>
      <c r="F59" s="16">
        <v>1768</v>
      </c>
      <c r="G59" s="16">
        <v>1791</v>
      </c>
      <c r="H59" s="16">
        <v>1783</v>
      </c>
      <c r="I59" s="16">
        <v>1829</v>
      </c>
      <c r="J59" s="16">
        <v>1829</v>
      </c>
      <c r="K59" s="16">
        <v>1818</v>
      </c>
      <c r="L59" s="16">
        <v>1836</v>
      </c>
      <c r="M59" s="51">
        <v>1832</v>
      </c>
      <c r="N59" s="18">
        <f t="shared" si="1"/>
        <v>1826.1666666666667</v>
      </c>
    </row>
    <row r="60" spans="1:14" ht="12" customHeight="1">
      <c r="A60" s="10" t="str">
        <f>'Pregnant Women Participating'!A60</f>
        <v>Chickasaw Nation, OK</v>
      </c>
      <c r="B60" s="18">
        <v>861</v>
      </c>
      <c r="C60" s="16">
        <v>856</v>
      </c>
      <c r="D60" s="16">
        <v>840</v>
      </c>
      <c r="E60" s="16">
        <v>863</v>
      </c>
      <c r="F60" s="16">
        <v>869</v>
      </c>
      <c r="G60" s="16">
        <v>851</v>
      </c>
      <c r="H60" s="16">
        <v>861</v>
      </c>
      <c r="I60" s="16">
        <v>859</v>
      </c>
      <c r="J60" s="16">
        <v>868</v>
      </c>
      <c r="K60" s="16">
        <v>893</v>
      </c>
      <c r="L60" s="16">
        <v>893</v>
      </c>
      <c r="M60" s="51">
        <v>913</v>
      </c>
      <c r="N60" s="18">
        <f t="shared" si="1"/>
        <v>868.9166666666666</v>
      </c>
    </row>
    <row r="61" spans="1:14" ht="12" customHeight="1">
      <c r="A61" s="10" t="str">
        <f>'Pregnant Women Participating'!A61</f>
        <v>Choctaw Nation, OK</v>
      </c>
      <c r="B61" s="18">
        <v>983</v>
      </c>
      <c r="C61" s="16">
        <v>1059</v>
      </c>
      <c r="D61" s="16">
        <v>1030</v>
      </c>
      <c r="E61" s="16">
        <v>946</v>
      </c>
      <c r="F61" s="16">
        <v>914</v>
      </c>
      <c r="G61" s="16">
        <v>929</v>
      </c>
      <c r="H61" s="16">
        <v>951</v>
      </c>
      <c r="I61" s="16">
        <v>952</v>
      </c>
      <c r="J61" s="16">
        <v>932</v>
      </c>
      <c r="K61" s="16">
        <v>930</v>
      </c>
      <c r="L61" s="16">
        <v>947</v>
      </c>
      <c r="M61" s="51">
        <v>943</v>
      </c>
      <c r="N61" s="18">
        <f t="shared" si="1"/>
        <v>959.6666666666666</v>
      </c>
    </row>
    <row r="62" spans="1:14" ht="12" customHeight="1">
      <c r="A62" s="10" t="str">
        <f>'Pregnant Women Participating'!A62</f>
        <v>Citizen Potawatomi Nation, OK</v>
      </c>
      <c r="B62" s="18">
        <v>391</v>
      </c>
      <c r="C62" s="16">
        <v>377</v>
      </c>
      <c r="D62" s="16">
        <v>373</v>
      </c>
      <c r="E62" s="16">
        <v>399</v>
      </c>
      <c r="F62" s="16">
        <v>386</v>
      </c>
      <c r="G62" s="16">
        <v>375</v>
      </c>
      <c r="H62" s="16">
        <v>363</v>
      </c>
      <c r="I62" s="16">
        <v>386</v>
      </c>
      <c r="J62" s="16">
        <v>363</v>
      </c>
      <c r="K62" s="16">
        <v>339</v>
      </c>
      <c r="L62" s="16">
        <v>337</v>
      </c>
      <c r="M62" s="51">
        <v>320</v>
      </c>
      <c r="N62" s="18">
        <f t="shared" si="1"/>
        <v>367.4166666666667</v>
      </c>
    </row>
    <row r="63" spans="1:14" ht="12" customHeight="1">
      <c r="A63" s="10" t="str">
        <f>'Pregnant Women Participating'!A63</f>
        <v>Inter-Tribal Council, OK</v>
      </c>
      <c r="B63" s="18">
        <v>202</v>
      </c>
      <c r="C63" s="16">
        <v>222</v>
      </c>
      <c r="D63" s="16">
        <v>207</v>
      </c>
      <c r="E63" s="16">
        <v>214</v>
      </c>
      <c r="F63" s="16">
        <v>205</v>
      </c>
      <c r="G63" s="16">
        <v>193</v>
      </c>
      <c r="H63" s="16">
        <v>205</v>
      </c>
      <c r="I63" s="16">
        <v>210</v>
      </c>
      <c r="J63" s="16">
        <v>202</v>
      </c>
      <c r="K63" s="16">
        <v>198</v>
      </c>
      <c r="L63" s="16">
        <v>184</v>
      </c>
      <c r="M63" s="51">
        <v>195</v>
      </c>
      <c r="N63" s="18">
        <f t="shared" si="1"/>
        <v>203.08333333333334</v>
      </c>
    </row>
    <row r="64" spans="1:14" ht="12" customHeight="1">
      <c r="A64" s="10" t="str">
        <f>'Pregnant Women Participating'!A64</f>
        <v>Muscogee Creek Nation, OK</v>
      </c>
      <c r="B64" s="18">
        <v>641</v>
      </c>
      <c r="C64" s="16">
        <v>635</v>
      </c>
      <c r="D64" s="16">
        <v>620</v>
      </c>
      <c r="E64" s="16">
        <v>653</v>
      </c>
      <c r="F64" s="16">
        <v>657</v>
      </c>
      <c r="G64" s="16">
        <v>669</v>
      </c>
      <c r="H64" s="16">
        <v>641</v>
      </c>
      <c r="I64" s="16">
        <v>651</v>
      </c>
      <c r="J64" s="16">
        <v>620</v>
      </c>
      <c r="K64" s="16">
        <v>618</v>
      </c>
      <c r="L64" s="16">
        <v>615</v>
      </c>
      <c r="M64" s="51">
        <v>624</v>
      </c>
      <c r="N64" s="18">
        <f t="shared" si="1"/>
        <v>637</v>
      </c>
    </row>
    <row r="65" spans="1:14" ht="12" customHeight="1">
      <c r="A65" s="10" t="str">
        <f>'Pregnant Women Participating'!A65</f>
        <v>Osage Tribal Council, OK</v>
      </c>
      <c r="B65" s="18">
        <v>535</v>
      </c>
      <c r="C65" s="16">
        <v>536</v>
      </c>
      <c r="D65" s="16">
        <v>544</v>
      </c>
      <c r="E65" s="16">
        <v>556</v>
      </c>
      <c r="F65" s="16">
        <v>574</v>
      </c>
      <c r="G65" s="16">
        <v>583</v>
      </c>
      <c r="H65" s="16">
        <v>612</v>
      </c>
      <c r="I65" s="16">
        <v>592</v>
      </c>
      <c r="J65" s="16">
        <v>595</v>
      </c>
      <c r="K65" s="16">
        <v>611</v>
      </c>
      <c r="L65" s="16">
        <v>626</v>
      </c>
      <c r="M65" s="51">
        <v>639</v>
      </c>
      <c r="N65" s="18">
        <f t="shared" si="1"/>
        <v>583.5833333333334</v>
      </c>
    </row>
    <row r="66" spans="1:14" ht="12" customHeight="1">
      <c r="A66" s="10" t="str">
        <f>'Pregnant Women Participating'!A66</f>
        <v>Otoe-Missouria Tribe, OK</v>
      </c>
      <c r="B66" s="18">
        <v>140</v>
      </c>
      <c r="C66" s="16">
        <v>180</v>
      </c>
      <c r="D66" s="16">
        <v>173</v>
      </c>
      <c r="E66" s="16">
        <v>172</v>
      </c>
      <c r="F66" s="16">
        <v>167</v>
      </c>
      <c r="G66" s="16">
        <v>170</v>
      </c>
      <c r="H66" s="16">
        <v>163</v>
      </c>
      <c r="I66" s="16">
        <v>171</v>
      </c>
      <c r="J66" s="16">
        <v>163</v>
      </c>
      <c r="K66" s="16">
        <v>171</v>
      </c>
      <c r="L66" s="16">
        <v>174</v>
      </c>
      <c r="M66" s="51">
        <v>175</v>
      </c>
      <c r="N66" s="18">
        <f t="shared" si="1"/>
        <v>168.25</v>
      </c>
    </row>
    <row r="67" spans="1:14" ht="12" customHeight="1">
      <c r="A67" s="10" t="str">
        <f>'Pregnant Women Participating'!A67</f>
        <v>Wichita, Caddo &amp; Delaware (WCD), OK</v>
      </c>
      <c r="B67" s="18">
        <v>851</v>
      </c>
      <c r="C67" s="16">
        <v>840</v>
      </c>
      <c r="D67" s="16">
        <v>816</v>
      </c>
      <c r="E67" s="16">
        <v>820</v>
      </c>
      <c r="F67" s="16">
        <v>781</v>
      </c>
      <c r="G67" s="16">
        <v>792</v>
      </c>
      <c r="H67" s="16">
        <v>791</v>
      </c>
      <c r="I67" s="16">
        <v>791</v>
      </c>
      <c r="J67" s="16">
        <v>794</v>
      </c>
      <c r="K67" s="16">
        <v>817</v>
      </c>
      <c r="L67" s="16">
        <v>798</v>
      </c>
      <c r="M67" s="51">
        <v>808</v>
      </c>
      <c r="N67" s="18">
        <f t="shared" si="1"/>
        <v>808.25</v>
      </c>
    </row>
    <row r="68" spans="1:14" s="23" customFormat="1" ht="24.75" customHeight="1">
      <c r="A68" s="19" t="str">
        <f>'Pregnant Women Participating'!A68</f>
        <v>Southwest Region</v>
      </c>
      <c r="B68" s="21">
        <v>354855</v>
      </c>
      <c r="C68" s="20">
        <v>352087</v>
      </c>
      <c r="D68" s="20">
        <v>347078</v>
      </c>
      <c r="E68" s="20">
        <v>351270</v>
      </c>
      <c r="F68" s="20">
        <v>350500</v>
      </c>
      <c r="G68" s="20">
        <v>351617</v>
      </c>
      <c r="H68" s="20">
        <v>353130</v>
      </c>
      <c r="I68" s="20">
        <v>350943</v>
      </c>
      <c r="J68" s="20">
        <v>351367</v>
      </c>
      <c r="K68" s="20">
        <v>350990</v>
      </c>
      <c r="L68" s="20">
        <v>352286</v>
      </c>
      <c r="M68" s="50">
        <v>354373</v>
      </c>
      <c r="N68" s="21">
        <f t="shared" si="1"/>
        <v>351708</v>
      </c>
    </row>
    <row r="69" spans="1:14" ht="12" customHeight="1">
      <c r="A69" s="10" t="str">
        <f>'Pregnant Women Participating'!A69</f>
        <v>Colorado</v>
      </c>
      <c r="B69" s="18">
        <v>25766</v>
      </c>
      <c r="C69" s="16">
        <v>25320</v>
      </c>
      <c r="D69" s="16">
        <v>25207</v>
      </c>
      <c r="E69" s="16">
        <v>25871</v>
      </c>
      <c r="F69" s="16">
        <v>25829</v>
      </c>
      <c r="G69" s="16">
        <v>26110</v>
      </c>
      <c r="H69" s="16">
        <v>26146</v>
      </c>
      <c r="I69" s="16">
        <v>26100</v>
      </c>
      <c r="J69" s="16">
        <v>26138</v>
      </c>
      <c r="K69" s="16">
        <v>26614</v>
      </c>
      <c r="L69" s="16">
        <v>26390</v>
      </c>
      <c r="M69" s="51">
        <v>26478</v>
      </c>
      <c r="N69" s="18">
        <f t="shared" si="1"/>
        <v>25997.416666666668</v>
      </c>
    </row>
    <row r="70" spans="1:14" ht="12" customHeight="1">
      <c r="A70" s="10" t="str">
        <f>'Pregnant Women Participating'!A70</f>
        <v>Iowa</v>
      </c>
      <c r="B70" s="18">
        <v>17449</v>
      </c>
      <c r="C70" s="16">
        <v>17369</v>
      </c>
      <c r="D70" s="16">
        <v>17097</v>
      </c>
      <c r="E70" s="16">
        <v>17326</v>
      </c>
      <c r="F70" s="16">
        <v>17328</v>
      </c>
      <c r="G70" s="16">
        <v>17277</v>
      </c>
      <c r="H70" s="16">
        <v>17192</v>
      </c>
      <c r="I70" s="16">
        <v>16927</v>
      </c>
      <c r="J70" s="16">
        <v>17066</v>
      </c>
      <c r="K70" s="16">
        <v>17198</v>
      </c>
      <c r="L70" s="16">
        <v>17179</v>
      </c>
      <c r="M70" s="51">
        <v>17233</v>
      </c>
      <c r="N70" s="18">
        <f aca="true" t="shared" si="2" ref="N70:N101">IF(SUM(B70:M70)&gt;0,AVERAGE(B70:M70)," ")</f>
        <v>17220.083333333332</v>
      </c>
    </row>
    <row r="71" spans="1:14" ht="12" customHeight="1">
      <c r="A71" s="10" t="str">
        <f>'Pregnant Women Participating'!A71</f>
        <v>Kansas</v>
      </c>
      <c r="B71" s="18">
        <v>18793</v>
      </c>
      <c r="C71" s="16">
        <v>18631</v>
      </c>
      <c r="D71" s="16">
        <v>18142</v>
      </c>
      <c r="E71" s="16">
        <v>18796</v>
      </c>
      <c r="F71" s="16">
        <v>18590</v>
      </c>
      <c r="G71" s="16">
        <v>18808</v>
      </c>
      <c r="H71" s="16">
        <v>18832</v>
      </c>
      <c r="I71" s="16">
        <v>18893</v>
      </c>
      <c r="J71" s="16">
        <v>19004</v>
      </c>
      <c r="K71" s="16">
        <v>19263</v>
      </c>
      <c r="L71" s="16">
        <v>19247</v>
      </c>
      <c r="M71" s="51">
        <v>19352</v>
      </c>
      <c r="N71" s="18">
        <f t="shared" si="2"/>
        <v>18862.583333333332</v>
      </c>
    </row>
    <row r="72" spans="1:14" ht="12" customHeight="1">
      <c r="A72" s="10" t="str">
        <f>'Pregnant Women Participating'!A72</f>
        <v>Missouri</v>
      </c>
      <c r="B72" s="18">
        <v>40075</v>
      </c>
      <c r="C72" s="16">
        <v>39880</v>
      </c>
      <c r="D72" s="16">
        <v>39088</v>
      </c>
      <c r="E72" s="16">
        <v>40003</v>
      </c>
      <c r="F72" s="16">
        <v>39448</v>
      </c>
      <c r="G72" s="16">
        <v>39372</v>
      </c>
      <c r="H72" s="16">
        <v>40156</v>
      </c>
      <c r="I72" s="16">
        <v>39972</v>
      </c>
      <c r="J72" s="16">
        <v>39922</v>
      </c>
      <c r="K72" s="16">
        <v>40224</v>
      </c>
      <c r="L72" s="16">
        <v>40360</v>
      </c>
      <c r="M72" s="51">
        <v>40574</v>
      </c>
      <c r="N72" s="18">
        <f t="shared" si="2"/>
        <v>39922.833333333336</v>
      </c>
    </row>
    <row r="73" spans="1:14" ht="12" customHeight="1">
      <c r="A73" s="10" t="str">
        <f>'Pregnant Women Participating'!A73</f>
        <v>Montana</v>
      </c>
      <c r="B73" s="18">
        <v>4433</v>
      </c>
      <c r="C73" s="16">
        <v>4554</v>
      </c>
      <c r="D73" s="16">
        <v>4513</v>
      </c>
      <c r="E73" s="16">
        <v>4734</v>
      </c>
      <c r="F73" s="16">
        <v>4728</v>
      </c>
      <c r="G73" s="16">
        <v>4962</v>
      </c>
      <c r="H73" s="16">
        <v>5042</v>
      </c>
      <c r="I73" s="16">
        <v>4994</v>
      </c>
      <c r="J73" s="16">
        <v>5088</v>
      </c>
      <c r="K73" s="16">
        <v>5216</v>
      </c>
      <c r="L73" s="16">
        <v>5099</v>
      </c>
      <c r="M73" s="51">
        <v>5413</v>
      </c>
      <c r="N73" s="18">
        <f t="shared" si="2"/>
        <v>4898</v>
      </c>
    </row>
    <row r="74" spans="1:14" ht="12" customHeight="1">
      <c r="A74" s="10" t="str">
        <f>'Pregnant Women Participating'!A74</f>
        <v>Nebraska</v>
      </c>
      <c r="B74" s="18">
        <v>11003</v>
      </c>
      <c r="C74" s="16">
        <v>10922</v>
      </c>
      <c r="D74" s="16">
        <v>10613</v>
      </c>
      <c r="E74" s="16">
        <v>11072</v>
      </c>
      <c r="F74" s="16">
        <v>10815</v>
      </c>
      <c r="G74" s="16">
        <v>10800</v>
      </c>
      <c r="H74" s="16">
        <v>10979</v>
      </c>
      <c r="I74" s="16">
        <v>10820</v>
      </c>
      <c r="J74" s="16">
        <v>10873</v>
      </c>
      <c r="K74" s="16">
        <v>11007</v>
      </c>
      <c r="L74" s="16">
        <v>10912</v>
      </c>
      <c r="M74" s="51">
        <v>10944</v>
      </c>
      <c r="N74" s="18">
        <f t="shared" si="2"/>
        <v>10896.666666666666</v>
      </c>
    </row>
    <row r="75" spans="1:14" ht="12" customHeight="1">
      <c r="A75" s="10" t="str">
        <f>'Pregnant Women Participating'!A75</f>
        <v>North Dakota</v>
      </c>
      <c r="B75" s="18">
        <v>3307</v>
      </c>
      <c r="C75" s="16">
        <v>3264</v>
      </c>
      <c r="D75" s="16">
        <v>3302</v>
      </c>
      <c r="E75" s="16">
        <v>3374</v>
      </c>
      <c r="F75" s="16">
        <v>3367</v>
      </c>
      <c r="G75" s="16">
        <v>3292</v>
      </c>
      <c r="H75" s="16">
        <v>3379</v>
      </c>
      <c r="I75" s="16">
        <v>3295</v>
      </c>
      <c r="J75" s="16">
        <v>3320</v>
      </c>
      <c r="K75" s="16">
        <v>3418</v>
      </c>
      <c r="L75" s="16">
        <v>3351</v>
      </c>
      <c r="M75" s="51">
        <v>3380</v>
      </c>
      <c r="N75" s="18">
        <f t="shared" si="2"/>
        <v>3337.4166666666665</v>
      </c>
    </row>
    <row r="76" spans="1:14" ht="12" customHeight="1">
      <c r="A76" s="10" t="str">
        <f>'Pregnant Women Participating'!A76</f>
        <v>South Dakota</v>
      </c>
      <c r="B76" s="18">
        <v>5491</v>
      </c>
      <c r="C76" s="16">
        <v>5528</v>
      </c>
      <c r="D76" s="16">
        <v>5429</v>
      </c>
      <c r="E76" s="16">
        <v>5528</v>
      </c>
      <c r="F76" s="16">
        <v>5534</v>
      </c>
      <c r="G76" s="16">
        <v>5562</v>
      </c>
      <c r="H76" s="16">
        <v>5522</v>
      </c>
      <c r="I76" s="16">
        <v>5541</v>
      </c>
      <c r="J76" s="16">
        <v>5483</v>
      </c>
      <c r="K76" s="16">
        <v>5471</v>
      </c>
      <c r="L76" s="16">
        <v>5444</v>
      </c>
      <c r="M76" s="51">
        <v>5446</v>
      </c>
      <c r="N76" s="18">
        <f t="shared" si="2"/>
        <v>5498.25</v>
      </c>
    </row>
    <row r="77" spans="1:14" ht="12" customHeight="1">
      <c r="A77" s="10" t="str">
        <f>'Pregnant Women Participating'!A77</f>
        <v>Utah</v>
      </c>
      <c r="B77" s="18">
        <v>14335</v>
      </c>
      <c r="C77" s="16">
        <v>14419</v>
      </c>
      <c r="D77" s="16">
        <v>14083</v>
      </c>
      <c r="E77" s="16">
        <v>14176</v>
      </c>
      <c r="F77" s="16">
        <v>14169</v>
      </c>
      <c r="G77" s="16">
        <v>14315</v>
      </c>
      <c r="H77" s="16">
        <v>14293</v>
      </c>
      <c r="I77" s="16">
        <v>14308</v>
      </c>
      <c r="J77" s="16">
        <v>14299</v>
      </c>
      <c r="K77" s="16">
        <v>14135</v>
      </c>
      <c r="L77" s="16">
        <v>14484</v>
      </c>
      <c r="M77" s="51">
        <v>14745</v>
      </c>
      <c r="N77" s="18">
        <f t="shared" si="2"/>
        <v>14313.416666666666</v>
      </c>
    </row>
    <row r="78" spans="1:14" ht="12" customHeight="1">
      <c r="A78" s="10" t="str">
        <f>'Pregnant Women Participating'!A78</f>
        <v>Wyoming</v>
      </c>
      <c r="B78" s="18">
        <v>3038</v>
      </c>
      <c r="C78" s="16">
        <v>3021</v>
      </c>
      <c r="D78" s="16">
        <v>3000</v>
      </c>
      <c r="E78" s="16">
        <v>3082</v>
      </c>
      <c r="F78" s="16">
        <v>3069</v>
      </c>
      <c r="G78" s="16">
        <v>3107</v>
      </c>
      <c r="H78" s="16">
        <v>3128</v>
      </c>
      <c r="I78" s="16">
        <v>3070</v>
      </c>
      <c r="J78" s="16">
        <v>3144</v>
      </c>
      <c r="K78" s="16">
        <v>3198</v>
      </c>
      <c r="L78" s="16">
        <v>3021</v>
      </c>
      <c r="M78" s="51">
        <v>3068</v>
      </c>
      <c r="N78" s="18">
        <f t="shared" si="2"/>
        <v>3078.8333333333335</v>
      </c>
    </row>
    <row r="79" spans="1:14" ht="12" customHeight="1">
      <c r="A79" s="10" t="str">
        <f>'Pregnant Women Participating'!A79</f>
        <v>Ute Mountain Ute Tribe, CO</v>
      </c>
      <c r="B79" s="18">
        <v>50</v>
      </c>
      <c r="C79" s="16">
        <v>42</v>
      </c>
      <c r="D79" s="16">
        <v>47</v>
      </c>
      <c r="E79" s="16">
        <v>41</v>
      </c>
      <c r="F79" s="16">
        <v>41</v>
      </c>
      <c r="G79" s="16">
        <v>51</v>
      </c>
      <c r="H79" s="16">
        <v>49</v>
      </c>
      <c r="I79" s="16">
        <v>44</v>
      </c>
      <c r="J79" s="16">
        <v>42</v>
      </c>
      <c r="K79" s="16">
        <v>39</v>
      </c>
      <c r="L79" s="16">
        <v>38</v>
      </c>
      <c r="M79" s="51">
        <v>37</v>
      </c>
      <c r="N79" s="18">
        <f t="shared" si="2"/>
        <v>43.416666666666664</v>
      </c>
    </row>
    <row r="80" spans="1:14" ht="12" customHeight="1">
      <c r="A80" s="10" t="str">
        <f>'Pregnant Women Participating'!A80</f>
        <v>Omaha Sioux, NE</v>
      </c>
      <c r="B80" s="18">
        <v>106</v>
      </c>
      <c r="C80" s="16">
        <v>107</v>
      </c>
      <c r="D80" s="16">
        <v>101</v>
      </c>
      <c r="E80" s="16">
        <v>103</v>
      </c>
      <c r="F80" s="16">
        <v>108</v>
      </c>
      <c r="G80" s="16">
        <v>97</v>
      </c>
      <c r="H80" s="16">
        <v>97</v>
      </c>
      <c r="I80" s="16">
        <v>97</v>
      </c>
      <c r="J80" s="16">
        <v>96</v>
      </c>
      <c r="K80" s="16">
        <v>91</v>
      </c>
      <c r="L80" s="16">
        <v>87</v>
      </c>
      <c r="M80" s="51">
        <v>92</v>
      </c>
      <c r="N80" s="18">
        <f t="shared" si="2"/>
        <v>98.5</v>
      </c>
    </row>
    <row r="81" spans="1:14" ht="12" customHeight="1">
      <c r="A81" s="10" t="str">
        <f>'Pregnant Women Participating'!A81</f>
        <v>Santee Sioux, NE</v>
      </c>
      <c r="B81" s="18">
        <v>21</v>
      </c>
      <c r="C81" s="16">
        <v>22</v>
      </c>
      <c r="D81" s="16">
        <v>23</v>
      </c>
      <c r="E81" s="16">
        <v>22</v>
      </c>
      <c r="F81" s="16">
        <v>24</v>
      </c>
      <c r="G81" s="16">
        <v>23</v>
      </c>
      <c r="H81" s="16">
        <v>25</v>
      </c>
      <c r="I81" s="16">
        <v>34</v>
      </c>
      <c r="J81" s="16">
        <v>33</v>
      </c>
      <c r="K81" s="16">
        <v>32</v>
      </c>
      <c r="L81" s="16">
        <v>29</v>
      </c>
      <c r="M81" s="51">
        <v>29</v>
      </c>
      <c r="N81" s="18">
        <f t="shared" si="2"/>
        <v>26.416666666666668</v>
      </c>
    </row>
    <row r="82" spans="1:14" ht="12" customHeight="1">
      <c r="A82" s="10" t="str">
        <f>'Pregnant Women Participating'!A82</f>
        <v>Winnebago Tribe, NE</v>
      </c>
      <c r="B82" s="18">
        <v>56</v>
      </c>
      <c r="C82" s="16">
        <v>54</v>
      </c>
      <c r="D82" s="16">
        <v>46</v>
      </c>
      <c r="E82" s="16">
        <v>56</v>
      </c>
      <c r="F82" s="16">
        <v>53</v>
      </c>
      <c r="G82" s="16">
        <v>58</v>
      </c>
      <c r="H82" s="16">
        <v>50</v>
      </c>
      <c r="I82" s="16">
        <v>49</v>
      </c>
      <c r="J82" s="16">
        <v>50</v>
      </c>
      <c r="K82" s="16">
        <v>47</v>
      </c>
      <c r="L82" s="16">
        <v>43</v>
      </c>
      <c r="M82" s="51">
        <v>46</v>
      </c>
      <c r="N82" s="18">
        <f t="shared" si="2"/>
        <v>50.666666666666664</v>
      </c>
    </row>
    <row r="83" spans="1:14" ht="12" customHeight="1">
      <c r="A83" s="10" t="str">
        <f>'Pregnant Women Participating'!A83</f>
        <v>Standing Rock Sioux Tribe, ND</v>
      </c>
      <c r="B83" s="18">
        <v>190</v>
      </c>
      <c r="C83" s="16">
        <v>186</v>
      </c>
      <c r="D83" s="16">
        <v>187</v>
      </c>
      <c r="E83" s="16">
        <v>194</v>
      </c>
      <c r="F83" s="16">
        <v>195</v>
      </c>
      <c r="G83" s="16">
        <v>185</v>
      </c>
      <c r="H83" s="16">
        <v>184</v>
      </c>
      <c r="I83" s="16">
        <v>196</v>
      </c>
      <c r="J83" s="16">
        <v>198</v>
      </c>
      <c r="K83" s="16">
        <v>216</v>
      </c>
      <c r="L83" s="16">
        <v>215</v>
      </c>
      <c r="M83" s="51">
        <v>212</v>
      </c>
      <c r="N83" s="18">
        <f t="shared" si="2"/>
        <v>196.5</v>
      </c>
    </row>
    <row r="84" spans="1:14" ht="12" customHeight="1">
      <c r="A84" s="10" t="str">
        <f>'Pregnant Women Participating'!A84</f>
        <v>Three Affiliated Tribes, ND</v>
      </c>
      <c r="B84" s="18">
        <v>104</v>
      </c>
      <c r="C84" s="16">
        <v>105</v>
      </c>
      <c r="D84" s="16">
        <v>106</v>
      </c>
      <c r="E84" s="16">
        <v>103</v>
      </c>
      <c r="F84" s="16">
        <v>98</v>
      </c>
      <c r="G84" s="16">
        <v>94</v>
      </c>
      <c r="H84" s="16">
        <v>90</v>
      </c>
      <c r="I84" s="16">
        <v>95</v>
      </c>
      <c r="J84" s="16">
        <v>103</v>
      </c>
      <c r="K84" s="16">
        <v>106</v>
      </c>
      <c r="L84" s="16">
        <v>107</v>
      </c>
      <c r="M84" s="51">
        <v>112</v>
      </c>
      <c r="N84" s="18">
        <f t="shared" si="2"/>
        <v>101.91666666666667</v>
      </c>
    </row>
    <row r="85" spans="1:14" ht="12" customHeight="1">
      <c r="A85" s="10" t="str">
        <f>'Pregnant Women Participating'!A85</f>
        <v>Cheyenne River Sioux, SD</v>
      </c>
      <c r="B85" s="18">
        <v>161</v>
      </c>
      <c r="C85" s="16">
        <v>153</v>
      </c>
      <c r="D85" s="16">
        <v>153</v>
      </c>
      <c r="E85" s="16">
        <v>151</v>
      </c>
      <c r="F85" s="16">
        <v>157</v>
      </c>
      <c r="G85" s="16">
        <v>152</v>
      </c>
      <c r="H85" s="16">
        <v>147</v>
      </c>
      <c r="I85" s="16">
        <v>141</v>
      </c>
      <c r="J85" s="16">
        <v>139</v>
      </c>
      <c r="K85" s="16">
        <v>148</v>
      </c>
      <c r="L85" s="16">
        <v>149</v>
      </c>
      <c r="M85" s="51">
        <v>159</v>
      </c>
      <c r="N85" s="18">
        <f t="shared" si="2"/>
        <v>150.83333333333334</v>
      </c>
    </row>
    <row r="86" spans="1:14" ht="12" customHeight="1">
      <c r="A86" s="10" t="str">
        <f>'Pregnant Women Participating'!A86</f>
        <v>Rosebud Sioux, SD</v>
      </c>
      <c r="B86" s="18">
        <v>332</v>
      </c>
      <c r="C86" s="16">
        <v>313</v>
      </c>
      <c r="D86" s="16">
        <v>304</v>
      </c>
      <c r="E86" s="16">
        <v>299</v>
      </c>
      <c r="F86" s="16">
        <v>302</v>
      </c>
      <c r="G86" s="16">
        <v>303</v>
      </c>
      <c r="H86" s="16">
        <v>284</v>
      </c>
      <c r="I86" s="16">
        <v>288</v>
      </c>
      <c r="J86" s="16">
        <v>297</v>
      </c>
      <c r="K86" s="16">
        <v>299</v>
      </c>
      <c r="L86" s="16">
        <v>302</v>
      </c>
      <c r="M86" s="51">
        <v>297</v>
      </c>
      <c r="N86" s="18">
        <f t="shared" si="2"/>
        <v>301.6666666666667</v>
      </c>
    </row>
    <row r="87" spans="1:14" ht="12" customHeight="1">
      <c r="A87" s="10" t="str">
        <f>'Pregnant Women Participating'!A87</f>
        <v>Northern Arapahoe, WY</v>
      </c>
      <c r="B87" s="18">
        <v>136</v>
      </c>
      <c r="C87" s="16">
        <v>156</v>
      </c>
      <c r="D87" s="16">
        <v>138</v>
      </c>
      <c r="E87" s="16">
        <v>128</v>
      </c>
      <c r="F87" s="16">
        <v>161</v>
      </c>
      <c r="G87" s="16">
        <v>154</v>
      </c>
      <c r="H87" s="16">
        <v>167</v>
      </c>
      <c r="I87" s="16">
        <v>172</v>
      </c>
      <c r="J87" s="16">
        <v>169</v>
      </c>
      <c r="K87" s="16">
        <v>164</v>
      </c>
      <c r="L87" s="16">
        <v>143</v>
      </c>
      <c r="M87" s="51">
        <v>142</v>
      </c>
      <c r="N87" s="18">
        <f t="shared" si="2"/>
        <v>152.5</v>
      </c>
    </row>
    <row r="88" spans="1:14" ht="12" customHeight="1">
      <c r="A88" s="10" t="str">
        <f>'Pregnant Women Participating'!A88</f>
        <v>Shoshone Tribe, WY</v>
      </c>
      <c r="B88" s="18">
        <v>66</v>
      </c>
      <c r="C88" s="16">
        <v>68</v>
      </c>
      <c r="D88" s="16">
        <v>63</v>
      </c>
      <c r="E88" s="16">
        <v>70</v>
      </c>
      <c r="F88" s="16">
        <v>62</v>
      </c>
      <c r="G88" s="16">
        <v>64</v>
      </c>
      <c r="H88" s="16">
        <v>64</v>
      </c>
      <c r="I88" s="16">
        <v>59</v>
      </c>
      <c r="J88" s="16">
        <v>58</v>
      </c>
      <c r="K88" s="16">
        <v>57</v>
      </c>
      <c r="L88" s="16">
        <v>60</v>
      </c>
      <c r="M88" s="51">
        <v>41</v>
      </c>
      <c r="N88" s="18">
        <f t="shared" si="2"/>
        <v>61</v>
      </c>
    </row>
    <row r="89" spans="1:14" s="23" customFormat="1" ht="24.75" customHeight="1">
      <c r="A89" s="19" t="str">
        <f>'Pregnant Women Participating'!A89</f>
        <v>Mountain Plains</v>
      </c>
      <c r="B89" s="21">
        <v>144912</v>
      </c>
      <c r="C89" s="20">
        <v>144114</v>
      </c>
      <c r="D89" s="20">
        <v>141642</v>
      </c>
      <c r="E89" s="20">
        <v>145129</v>
      </c>
      <c r="F89" s="20">
        <v>144078</v>
      </c>
      <c r="G89" s="20">
        <v>144786</v>
      </c>
      <c r="H89" s="20">
        <v>145826</v>
      </c>
      <c r="I89" s="20">
        <v>145095</v>
      </c>
      <c r="J89" s="20">
        <v>145522</v>
      </c>
      <c r="K89" s="20">
        <v>146943</v>
      </c>
      <c r="L89" s="20">
        <v>146660</v>
      </c>
      <c r="M89" s="50">
        <v>147800</v>
      </c>
      <c r="N89" s="21">
        <f t="shared" si="2"/>
        <v>145208.91666666666</v>
      </c>
    </row>
    <row r="90" spans="1:14" ht="12" customHeight="1">
      <c r="A90" s="11" t="str">
        <f>'Pregnant Women Participating'!A90</f>
        <v>Alaska</v>
      </c>
      <c r="B90" s="18">
        <v>6169</v>
      </c>
      <c r="C90" s="16">
        <v>6136</v>
      </c>
      <c r="D90" s="16">
        <v>6005</v>
      </c>
      <c r="E90" s="16">
        <v>6072</v>
      </c>
      <c r="F90" s="16">
        <v>6016</v>
      </c>
      <c r="G90" s="16">
        <v>6087</v>
      </c>
      <c r="H90" s="16">
        <v>6035</v>
      </c>
      <c r="I90" s="16">
        <v>6056</v>
      </c>
      <c r="J90" s="16">
        <v>6049</v>
      </c>
      <c r="K90" s="16">
        <v>6162</v>
      </c>
      <c r="L90" s="16">
        <v>6133</v>
      </c>
      <c r="M90" s="51">
        <v>6089</v>
      </c>
      <c r="N90" s="18">
        <f t="shared" si="2"/>
        <v>6084.083333333333</v>
      </c>
    </row>
    <row r="91" spans="1:14" ht="12" customHeight="1">
      <c r="A91" s="11" t="str">
        <f>'Pregnant Women Participating'!A91</f>
        <v>American Samoa</v>
      </c>
      <c r="B91" s="18">
        <v>1107</v>
      </c>
      <c r="C91" s="16">
        <v>1069</v>
      </c>
      <c r="D91" s="16">
        <v>1096</v>
      </c>
      <c r="E91" s="16">
        <v>1166</v>
      </c>
      <c r="F91" s="16">
        <v>1147</v>
      </c>
      <c r="G91" s="16">
        <v>1189</v>
      </c>
      <c r="H91" s="16">
        <v>1112</v>
      </c>
      <c r="I91" s="16">
        <v>1153</v>
      </c>
      <c r="J91" s="16">
        <v>1208</v>
      </c>
      <c r="K91" s="16">
        <v>1115</v>
      </c>
      <c r="L91" s="16">
        <v>1134</v>
      </c>
      <c r="M91" s="51">
        <v>1154</v>
      </c>
      <c r="N91" s="18">
        <f t="shared" si="2"/>
        <v>1137.5</v>
      </c>
    </row>
    <row r="92" spans="1:14" ht="12" customHeight="1">
      <c r="A92" s="11" t="str">
        <f>'Pregnant Women Participating'!A92</f>
        <v>Arizona</v>
      </c>
      <c r="B92" s="18">
        <v>48211</v>
      </c>
      <c r="C92" s="16">
        <v>48005</v>
      </c>
      <c r="D92" s="16">
        <v>47056</v>
      </c>
      <c r="E92" s="16">
        <v>47602</v>
      </c>
      <c r="F92" s="16">
        <v>47308</v>
      </c>
      <c r="G92" s="16">
        <v>47787</v>
      </c>
      <c r="H92" s="16">
        <v>48302</v>
      </c>
      <c r="I92" s="16">
        <v>48088</v>
      </c>
      <c r="J92" s="16">
        <v>48213</v>
      </c>
      <c r="K92" s="16">
        <v>48551</v>
      </c>
      <c r="L92" s="16">
        <v>48290</v>
      </c>
      <c r="M92" s="51">
        <v>48251</v>
      </c>
      <c r="N92" s="18">
        <f t="shared" si="2"/>
        <v>47972</v>
      </c>
    </row>
    <row r="93" spans="1:14" ht="12" customHeight="1">
      <c r="A93" s="11" t="str">
        <f>'Pregnant Women Participating'!A93</f>
        <v>California</v>
      </c>
      <c r="B93" s="18">
        <v>327116</v>
      </c>
      <c r="C93" s="16">
        <v>324559</v>
      </c>
      <c r="D93" s="16">
        <v>314745</v>
      </c>
      <c r="E93" s="16">
        <v>323643</v>
      </c>
      <c r="F93" s="16">
        <v>320959</v>
      </c>
      <c r="G93" s="16">
        <v>322292</v>
      </c>
      <c r="H93" s="16">
        <v>324635</v>
      </c>
      <c r="I93" s="16">
        <v>322886</v>
      </c>
      <c r="J93" s="16">
        <v>322025</v>
      </c>
      <c r="K93" s="16">
        <v>326069</v>
      </c>
      <c r="L93" s="16">
        <v>324297</v>
      </c>
      <c r="M93" s="51">
        <v>324158</v>
      </c>
      <c r="N93" s="18">
        <f t="shared" si="2"/>
        <v>323115.3333333333</v>
      </c>
    </row>
    <row r="94" spans="1:14" ht="12" customHeight="1">
      <c r="A94" s="11" t="str">
        <f>'Pregnant Women Participating'!A94</f>
        <v>Guam</v>
      </c>
      <c r="B94" s="18">
        <v>1826</v>
      </c>
      <c r="C94" s="16">
        <v>2017</v>
      </c>
      <c r="D94" s="16">
        <v>1787</v>
      </c>
      <c r="E94" s="16">
        <v>1781</v>
      </c>
      <c r="F94" s="16">
        <v>1832</v>
      </c>
      <c r="G94" s="16">
        <v>1900</v>
      </c>
      <c r="H94" s="16">
        <v>1972</v>
      </c>
      <c r="I94" s="16">
        <v>1905</v>
      </c>
      <c r="J94" s="16">
        <v>1859</v>
      </c>
      <c r="K94" s="16">
        <v>1847</v>
      </c>
      <c r="L94" s="16">
        <v>1791</v>
      </c>
      <c r="M94" s="51">
        <v>1848</v>
      </c>
      <c r="N94" s="18">
        <f t="shared" si="2"/>
        <v>1863.75</v>
      </c>
    </row>
    <row r="95" spans="1:14" ht="12" customHeight="1">
      <c r="A95" s="11" t="str">
        <f>'Pregnant Women Participating'!A95</f>
        <v>Hawaii</v>
      </c>
      <c r="B95" s="18">
        <v>8385</v>
      </c>
      <c r="C95" s="16">
        <v>8370</v>
      </c>
      <c r="D95" s="16">
        <v>8135</v>
      </c>
      <c r="E95" s="16">
        <v>8420</v>
      </c>
      <c r="F95" s="16">
        <v>8331</v>
      </c>
      <c r="G95" s="16">
        <v>8134</v>
      </c>
      <c r="H95" s="16">
        <v>8360</v>
      </c>
      <c r="I95" s="16">
        <v>8318</v>
      </c>
      <c r="J95" s="16">
        <v>8406</v>
      </c>
      <c r="K95" s="16">
        <v>8721</v>
      </c>
      <c r="L95" s="16">
        <v>8631</v>
      </c>
      <c r="M95" s="51">
        <v>8741</v>
      </c>
      <c r="N95" s="18">
        <f t="shared" si="2"/>
        <v>8412.666666666666</v>
      </c>
    </row>
    <row r="96" spans="1:14" ht="12" customHeight="1">
      <c r="A96" s="11" t="str">
        <f>'Pregnant Women Participating'!A96</f>
        <v>Idaho</v>
      </c>
      <c r="B96" s="18">
        <v>9831</v>
      </c>
      <c r="C96" s="16">
        <v>10039</v>
      </c>
      <c r="D96" s="16">
        <v>9907</v>
      </c>
      <c r="E96" s="16">
        <v>10062</v>
      </c>
      <c r="F96" s="16">
        <v>10160</v>
      </c>
      <c r="G96" s="16">
        <v>10113</v>
      </c>
      <c r="H96" s="16">
        <v>10158</v>
      </c>
      <c r="I96" s="16">
        <v>10189</v>
      </c>
      <c r="J96" s="16">
        <v>10188</v>
      </c>
      <c r="K96" s="16">
        <v>10349</v>
      </c>
      <c r="L96" s="16">
        <v>10353</v>
      </c>
      <c r="M96" s="51">
        <v>10445</v>
      </c>
      <c r="N96" s="18">
        <f t="shared" si="2"/>
        <v>10149.5</v>
      </c>
    </row>
    <row r="97" spans="1:14" ht="12" customHeight="1">
      <c r="A97" s="11" t="str">
        <f>'Pregnant Women Participating'!A97</f>
        <v>Nevada</v>
      </c>
      <c r="B97" s="18">
        <v>15444</v>
      </c>
      <c r="C97" s="16">
        <v>15802</v>
      </c>
      <c r="D97" s="16">
        <v>15617</v>
      </c>
      <c r="E97" s="16">
        <v>15763</v>
      </c>
      <c r="F97" s="16">
        <v>15880</v>
      </c>
      <c r="G97" s="16">
        <v>15976</v>
      </c>
      <c r="H97" s="16">
        <v>16513</v>
      </c>
      <c r="I97" s="16">
        <v>16543</v>
      </c>
      <c r="J97" s="16">
        <v>16336</v>
      </c>
      <c r="K97" s="16">
        <v>16451</v>
      </c>
      <c r="L97" s="16">
        <v>16304</v>
      </c>
      <c r="M97" s="51">
        <v>16554</v>
      </c>
      <c r="N97" s="18">
        <f t="shared" si="2"/>
        <v>16098.583333333334</v>
      </c>
    </row>
    <row r="98" spans="1:14" ht="12" customHeight="1">
      <c r="A98" s="11" t="str">
        <f>'Pregnant Women Participating'!A98</f>
        <v>Oregon</v>
      </c>
      <c r="B98" s="18">
        <v>24502</v>
      </c>
      <c r="C98" s="16">
        <v>24284</v>
      </c>
      <c r="D98" s="16">
        <v>24066</v>
      </c>
      <c r="E98" s="16">
        <v>24191</v>
      </c>
      <c r="F98" s="16">
        <v>24348</v>
      </c>
      <c r="G98" s="16">
        <v>24496</v>
      </c>
      <c r="H98" s="16">
        <v>24774</v>
      </c>
      <c r="I98" s="16">
        <v>24719</v>
      </c>
      <c r="J98" s="16">
        <v>24871</v>
      </c>
      <c r="K98" s="16">
        <v>25145</v>
      </c>
      <c r="L98" s="16">
        <v>25144</v>
      </c>
      <c r="M98" s="51">
        <v>25202</v>
      </c>
      <c r="N98" s="18">
        <f t="shared" si="2"/>
        <v>24645.166666666668</v>
      </c>
    </row>
    <row r="99" spans="1:14" ht="12" customHeight="1">
      <c r="A99" s="11" t="str">
        <f>'Pregnant Women Participating'!A99</f>
        <v>Washington</v>
      </c>
      <c r="B99" s="18">
        <v>39868</v>
      </c>
      <c r="C99" s="16">
        <v>39384</v>
      </c>
      <c r="D99" s="16">
        <v>38791</v>
      </c>
      <c r="E99" s="16">
        <v>40351</v>
      </c>
      <c r="F99" s="16">
        <v>39951</v>
      </c>
      <c r="G99" s="16">
        <v>40083</v>
      </c>
      <c r="H99" s="16">
        <v>40946</v>
      </c>
      <c r="I99" s="16">
        <v>40961</v>
      </c>
      <c r="J99" s="16">
        <v>40877</v>
      </c>
      <c r="K99" s="16">
        <v>42025</v>
      </c>
      <c r="L99" s="16">
        <v>41761</v>
      </c>
      <c r="M99" s="51">
        <v>42030</v>
      </c>
      <c r="N99" s="18">
        <f t="shared" si="2"/>
        <v>40585.666666666664</v>
      </c>
    </row>
    <row r="100" spans="1:14" ht="12" customHeight="1">
      <c r="A100" s="11" t="str">
        <f>'Pregnant Women Participating'!A100</f>
        <v>Northern Marianas</v>
      </c>
      <c r="B100" s="18">
        <v>360</v>
      </c>
      <c r="C100" s="16">
        <v>398</v>
      </c>
      <c r="D100" s="16">
        <v>446</v>
      </c>
      <c r="E100" s="16">
        <v>518</v>
      </c>
      <c r="F100" s="16">
        <v>559</v>
      </c>
      <c r="G100" s="16">
        <v>621</v>
      </c>
      <c r="H100" s="16">
        <v>693</v>
      </c>
      <c r="I100" s="16">
        <v>777</v>
      </c>
      <c r="J100" s="16">
        <v>753</v>
      </c>
      <c r="K100" s="16">
        <v>770</v>
      </c>
      <c r="L100" s="16">
        <v>757</v>
      </c>
      <c r="M100" s="51">
        <v>776</v>
      </c>
      <c r="N100" s="18">
        <f t="shared" si="2"/>
        <v>619</v>
      </c>
    </row>
    <row r="101" spans="1:14" ht="12" customHeight="1">
      <c r="A101" s="11" t="str">
        <f>'Pregnant Women Participating'!A101</f>
        <v>Inter-Tribal Council, AZ</v>
      </c>
      <c r="B101" s="18">
        <v>2941</v>
      </c>
      <c r="C101" s="16">
        <v>2872</v>
      </c>
      <c r="D101" s="16">
        <v>2728</v>
      </c>
      <c r="E101" s="16">
        <v>2817</v>
      </c>
      <c r="F101" s="16">
        <v>2733</v>
      </c>
      <c r="G101" s="16">
        <v>2709</v>
      </c>
      <c r="H101" s="16">
        <v>2826</v>
      </c>
      <c r="I101" s="16">
        <v>2724</v>
      </c>
      <c r="J101" s="16">
        <v>2802</v>
      </c>
      <c r="K101" s="16">
        <v>2840</v>
      </c>
      <c r="L101" s="16">
        <v>2749</v>
      </c>
      <c r="M101" s="51">
        <v>2789</v>
      </c>
      <c r="N101" s="18">
        <f t="shared" si="2"/>
        <v>2794.1666666666665</v>
      </c>
    </row>
    <row r="102" spans="1:14" ht="12" customHeight="1">
      <c r="A102" s="11" t="str">
        <f>'Pregnant Women Participating'!A102</f>
        <v>Navajo Nation, AZ</v>
      </c>
      <c r="B102" s="18">
        <v>2845</v>
      </c>
      <c r="C102" s="16">
        <v>2783</v>
      </c>
      <c r="D102" s="16">
        <v>2641</v>
      </c>
      <c r="E102" s="16">
        <v>2711</v>
      </c>
      <c r="F102" s="16">
        <v>2648</v>
      </c>
      <c r="G102" s="16">
        <v>2713</v>
      </c>
      <c r="H102" s="16">
        <v>2677</v>
      </c>
      <c r="I102" s="16">
        <v>2733</v>
      </c>
      <c r="J102" s="16">
        <v>2796</v>
      </c>
      <c r="K102" s="16">
        <v>2861</v>
      </c>
      <c r="L102" s="16">
        <v>2891</v>
      </c>
      <c r="M102" s="51">
        <v>2879</v>
      </c>
      <c r="N102" s="18">
        <f>IF(SUM(B102:M102)&gt;0,AVERAGE(B102:M102)," ")</f>
        <v>2764.8333333333335</v>
      </c>
    </row>
    <row r="103" spans="1:14" ht="12" customHeight="1">
      <c r="A103" s="11" t="str">
        <f>'Pregnant Women Participating'!A103</f>
        <v>Inter-Tribal Council, NV</v>
      </c>
      <c r="B103" s="18">
        <v>358</v>
      </c>
      <c r="C103" s="16">
        <v>381</v>
      </c>
      <c r="D103" s="16">
        <v>382</v>
      </c>
      <c r="E103" s="16">
        <v>396</v>
      </c>
      <c r="F103" s="16">
        <v>398</v>
      </c>
      <c r="G103" s="16">
        <v>406</v>
      </c>
      <c r="H103" s="16">
        <v>415</v>
      </c>
      <c r="I103" s="16">
        <v>410</v>
      </c>
      <c r="J103" s="16">
        <v>405</v>
      </c>
      <c r="K103" s="16">
        <v>415</v>
      </c>
      <c r="L103" s="16">
        <v>412</v>
      </c>
      <c r="M103" s="51">
        <v>408</v>
      </c>
      <c r="N103" s="18">
        <f>IF(SUM(B103:M103)&gt;0,AVERAGE(B103:M103)," ")</f>
        <v>398.8333333333333</v>
      </c>
    </row>
    <row r="104" spans="1:14" s="23" customFormat="1" ht="24.75" customHeight="1">
      <c r="A104" s="19" t="str">
        <f>'Pregnant Women Participating'!A104</f>
        <v>Western Region</v>
      </c>
      <c r="B104" s="21">
        <v>488963</v>
      </c>
      <c r="C104" s="20">
        <v>486099</v>
      </c>
      <c r="D104" s="20">
        <v>473402</v>
      </c>
      <c r="E104" s="20">
        <v>485493</v>
      </c>
      <c r="F104" s="20">
        <v>482270</v>
      </c>
      <c r="G104" s="20">
        <v>484506</v>
      </c>
      <c r="H104" s="20">
        <v>489418</v>
      </c>
      <c r="I104" s="20">
        <v>487462</v>
      </c>
      <c r="J104" s="20">
        <v>486788</v>
      </c>
      <c r="K104" s="20">
        <v>493321</v>
      </c>
      <c r="L104" s="20">
        <v>490647</v>
      </c>
      <c r="M104" s="50">
        <v>491324</v>
      </c>
      <c r="N104" s="21">
        <f>IF(SUM(B104:M104)&gt;0,AVERAGE(B104:M104)," ")</f>
        <v>486641.0833333333</v>
      </c>
    </row>
    <row r="105" spans="1:14" s="38" customFormat="1" ht="16.5" customHeight="1" thickBot="1">
      <c r="A105" s="35" t="str">
        <f>'Pregnant Women Participating'!A105</f>
        <v>TOTAL</v>
      </c>
      <c r="B105" s="36">
        <v>2228555</v>
      </c>
      <c r="C105" s="37">
        <v>2215226</v>
      </c>
      <c r="D105" s="37">
        <v>2178117</v>
      </c>
      <c r="E105" s="37">
        <v>2214963</v>
      </c>
      <c r="F105" s="37">
        <v>2207872</v>
      </c>
      <c r="G105" s="37">
        <v>2217335</v>
      </c>
      <c r="H105" s="37">
        <v>2232547</v>
      </c>
      <c r="I105" s="37">
        <v>2227903</v>
      </c>
      <c r="J105" s="37">
        <v>2228334</v>
      </c>
      <c r="K105" s="37">
        <v>2239573</v>
      </c>
      <c r="L105" s="37">
        <v>2234777</v>
      </c>
      <c r="M105" s="53">
        <v>2244338</v>
      </c>
      <c r="N105" s="36">
        <f>IF(SUM(B105:M105)&gt;0,AVERAGE(B105:M105)," ")</f>
        <v>2222461.6666666665</v>
      </c>
    </row>
    <row r="106" s="7" customFormat="1" ht="12.75" customHeight="1" thickTop="1">
      <c r="A106" s="12"/>
    </row>
    <row r="107" ht="12">
      <c r="A107" s="12"/>
    </row>
    <row r="108" s="34" customFormat="1" ht="12.75">
      <c r="A108" s="14" t="s">
        <v>1</v>
      </c>
    </row>
  </sheetData>
  <sheetProtection/>
  <printOptions/>
  <pageMargins left="0.5" right="0.5" top="0.5" bottom="0.5" header="0.5" footer="0.3"/>
  <pageSetup fitToHeight="0" fitToWidth="1" horizontalDpi="600" verticalDpi="600" orientation="landscape" scale="91" r:id="rId1"/>
  <headerFooter alignWithMargins="0">
    <oddFooter>&amp;L&amp;6Source: National Data Bank, USDA/Food and Nutrition Service&amp;C&amp;6Page &amp;P of &amp;N&amp;R&amp;6Printed on: 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4.7109375" style="13" customWidth="1"/>
    <col min="2" max="13" width="11.7109375" style="3" customWidth="1"/>
    <col min="14" max="14" width="13.7109375" style="3" customWidth="1"/>
    <col min="15" max="16384" width="9.140625" style="3" customWidth="1"/>
  </cols>
  <sheetData>
    <row r="1" spans="1:13" ht="12" customHeight="1">
      <c r="A1" s="14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14" t="str">
        <f>'Pregnant Women Participating'!A2</f>
        <v>FISCAL YEAR 2008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" customHeight="1">
      <c r="A3" s="1" t="str">
        <f>'Pregnant Women Participating'!A3</f>
        <v>Data as of March 08, 2013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s="5" customFormat="1" ht="24" customHeight="1">
      <c r="A5" s="9" t="s">
        <v>0</v>
      </c>
      <c r="B5" s="24">
        <f>DATE(RIGHT(A2,4)-1,10,1)</f>
        <v>39356</v>
      </c>
      <c r="C5" s="25">
        <f>DATE(RIGHT(A2,4)-1,11,1)</f>
        <v>39387</v>
      </c>
      <c r="D5" s="25">
        <f>DATE(RIGHT(A2,4)-1,12,1)</f>
        <v>39417</v>
      </c>
      <c r="E5" s="25">
        <f>DATE(RIGHT(A2,4),1,1)</f>
        <v>39448</v>
      </c>
      <c r="F5" s="25">
        <f>DATE(RIGHT(A2,4),2,1)</f>
        <v>39479</v>
      </c>
      <c r="G5" s="25">
        <f>DATE(RIGHT(A2,4),3,1)</f>
        <v>39508</v>
      </c>
      <c r="H5" s="25">
        <f>DATE(RIGHT(A2,4),4,1)</f>
        <v>39539</v>
      </c>
      <c r="I5" s="25">
        <f>DATE(RIGHT(A2,4),5,1)</f>
        <v>39569</v>
      </c>
      <c r="J5" s="25">
        <f>DATE(RIGHT(A2,4),6,1)</f>
        <v>39600</v>
      </c>
      <c r="K5" s="25">
        <f>DATE(RIGHT(A2,4),7,1)</f>
        <v>39630</v>
      </c>
      <c r="L5" s="25">
        <f>DATE(RIGHT(A2,4),8,1)</f>
        <v>39661</v>
      </c>
      <c r="M5" s="25">
        <f>DATE(RIGHT(A2,4),9,1)</f>
        <v>39692</v>
      </c>
      <c r="N5" s="17" t="s">
        <v>12</v>
      </c>
    </row>
    <row r="6" spans="1:14" s="7" customFormat="1" ht="12" customHeight="1">
      <c r="A6" s="10" t="str">
        <f>'Pregnant Women Participating'!A6</f>
        <v>Connecticut</v>
      </c>
      <c r="B6" s="18">
        <v>27691</v>
      </c>
      <c r="C6" s="16">
        <v>27029</v>
      </c>
      <c r="D6" s="16">
        <v>26792</v>
      </c>
      <c r="E6" s="16">
        <v>27739</v>
      </c>
      <c r="F6" s="16">
        <v>27428</v>
      </c>
      <c r="G6" s="16">
        <v>27951</v>
      </c>
      <c r="H6" s="16">
        <v>28216</v>
      </c>
      <c r="I6" s="16">
        <v>28705</v>
      </c>
      <c r="J6" s="16">
        <v>28836</v>
      </c>
      <c r="K6" s="16">
        <v>29141</v>
      </c>
      <c r="L6" s="16">
        <v>29447</v>
      </c>
      <c r="M6" s="51">
        <v>29966</v>
      </c>
      <c r="N6" s="18">
        <f aca="true" t="shared" si="0" ref="N6:N37">IF(SUM(B6:M6)&gt;0,AVERAGE(B6:M6)," ")</f>
        <v>28245.083333333332</v>
      </c>
    </row>
    <row r="7" spans="1:14" s="7" customFormat="1" ht="12" customHeight="1">
      <c r="A7" s="10" t="str">
        <f>'Pregnant Women Participating'!A7</f>
        <v>Maine</v>
      </c>
      <c r="B7" s="18">
        <v>13630</v>
      </c>
      <c r="C7" s="16">
        <v>13655</v>
      </c>
      <c r="D7" s="16">
        <v>13555</v>
      </c>
      <c r="E7" s="16">
        <v>13837</v>
      </c>
      <c r="F7" s="16">
        <v>13629</v>
      </c>
      <c r="G7" s="16">
        <v>13881</v>
      </c>
      <c r="H7" s="16">
        <v>13972</v>
      </c>
      <c r="I7" s="16">
        <v>13938</v>
      </c>
      <c r="J7" s="16">
        <v>14064</v>
      </c>
      <c r="K7" s="16">
        <v>14302</v>
      </c>
      <c r="L7" s="16">
        <v>14494</v>
      </c>
      <c r="M7" s="51">
        <v>14430</v>
      </c>
      <c r="N7" s="18">
        <f t="shared" si="0"/>
        <v>13948.916666666666</v>
      </c>
    </row>
    <row r="8" spans="1:14" s="7" customFormat="1" ht="12" customHeight="1">
      <c r="A8" s="10" t="str">
        <f>'Pregnant Women Participating'!A8</f>
        <v>Massachusetts</v>
      </c>
      <c r="B8" s="18">
        <v>63046</v>
      </c>
      <c r="C8" s="16">
        <v>62418</v>
      </c>
      <c r="D8" s="16">
        <v>60763</v>
      </c>
      <c r="E8" s="16">
        <v>62025</v>
      </c>
      <c r="F8" s="16">
        <v>61300</v>
      </c>
      <c r="G8" s="16">
        <v>62837</v>
      </c>
      <c r="H8" s="16">
        <v>63193</v>
      </c>
      <c r="I8" s="16">
        <v>64056</v>
      </c>
      <c r="J8" s="16">
        <v>64634</v>
      </c>
      <c r="K8" s="16">
        <v>65350</v>
      </c>
      <c r="L8" s="16">
        <v>66263</v>
      </c>
      <c r="M8" s="51">
        <v>67180</v>
      </c>
      <c r="N8" s="18">
        <f t="shared" si="0"/>
        <v>63588.75</v>
      </c>
    </row>
    <row r="9" spans="1:14" s="7" customFormat="1" ht="12" customHeight="1">
      <c r="A9" s="10" t="str">
        <f>'Pregnant Women Participating'!A9</f>
        <v>New Hampshire</v>
      </c>
      <c r="B9" s="18">
        <v>8906</v>
      </c>
      <c r="C9" s="16">
        <v>8915</v>
      </c>
      <c r="D9" s="16">
        <v>8784</v>
      </c>
      <c r="E9" s="16">
        <v>8973</v>
      </c>
      <c r="F9" s="16">
        <v>8821</v>
      </c>
      <c r="G9" s="16">
        <v>8948</v>
      </c>
      <c r="H9" s="16">
        <v>9002</v>
      </c>
      <c r="I9" s="16">
        <v>9151</v>
      </c>
      <c r="J9" s="16">
        <v>8962</v>
      </c>
      <c r="K9" s="16">
        <v>8976</v>
      </c>
      <c r="L9" s="16">
        <v>9128</v>
      </c>
      <c r="M9" s="51">
        <v>9230</v>
      </c>
      <c r="N9" s="18">
        <f t="shared" si="0"/>
        <v>8983</v>
      </c>
    </row>
    <row r="10" spans="1:14" s="7" customFormat="1" ht="12" customHeight="1">
      <c r="A10" s="10" t="str">
        <f>'Pregnant Women Participating'!A10</f>
        <v>New York</v>
      </c>
      <c r="B10" s="18">
        <v>240379</v>
      </c>
      <c r="C10" s="16">
        <v>237531</v>
      </c>
      <c r="D10" s="16">
        <v>233452</v>
      </c>
      <c r="E10" s="16">
        <v>237959</v>
      </c>
      <c r="F10" s="16">
        <v>235176</v>
      </c>
      <c r="G10" s="16">
        <v>238463</v>
      </c>
      <c r="H10" s="16">
        <v>239661</v>
      </c>
      <c r="I10" s="16">
        <v>242441</v>
      </c>
      <c r="J10" s="16">
        <v>245821</v>
      </c>
      <c r="K10" s="16">
        <v>246825</v>
      </c>
      <c r="L10" s="16">
        <v>250915</v>
      </c>
      <c r="M10" s="51">
        <v>254304</v>
      </c>
      <c r="N10" s="18">
        <f t="shared" si="0"/>
        <v>241910.58333333334</v>
      </c>
    </row>
    <row r="11" spans="1:14" s="7" customFormat="1" ht="12" customHeight="1">
      <c r="A11" s="10" t="str">
        <f>'Pregnant Women Participating'!A11</f>
        <v>Rhode Island</v>
      </c>
      <c r="B11" s="18">
        <v>13525</v>
      </c>
      <c r="C11" s="16">
        <v>13470</v>
      </c>
      <c r="D11" s="16">
        <v>13087</v>
      </c>
      <c r="E11" s="16">
        <v>13534</v>
      </c>
      <c r="F11" s="16">
        <v>13416</v>
      </c>
      <c r="G11" s="16">
        <v>13606</v>
      </c>
      <c r="H11" s="16">
        <v>13706</v>
      </c>
      <c r="I11" s="16">
        <v>13804</v>
      </c>
      <c r="J11" s="16">
        <v>14046</v>
      </c>
      <c r="K11" s="16">
        <v>14087</v>
      </c>
      <c r="L11" s="16">
        <v>14235</v>
      </c>
      <c r="M11" s="51">
        <v>14327</v>
      </c>
      <c r="N11" s="18">
        <f t="shared" si="0"/>
        <v>13736.916666666666</v>
      </c>
    </row>
    <row r="12" spans="1:14" s="7" customFormat="1" ht="12" customHeight="1">
      <c r="A12" s="10" t="str">
        <f>'Pregnant Women Participating'!A12</f>
        <v>Vermont</v>
      </c>
      <c r="B12" s="18">
        <v>9763</v>
      </c>
      <c r="C12" s="16">
        <v>9784</v>
      </c>
      <c r="D12" s="16">
        <v>9714</v>
      </c>
      <c r="E12" s="16">
        <v>9677</v>
      </c>
      <c r="F12" s="16">
        <v>9753</v>
      </c>
      <c r="G12" s="16">
        <v>9788</v>
      </c>
      <c r="H12" s="16">
        <v>9830</v>
      </c>
      <c r="I12" s="16">
        <v>9970</v>
      </c>
      <c r="J12" s="16">
        <v>9974</v>
      </c>
      <c r="K12" s="16">
        <v>10039</v>
      </c>
      <c r="L12" s="16">
        <v>10210</v>
      </c>
      <c r="M12" s="51">
        <v>10306</v>
      </c>
      <c r="N12" s="18">
        <f t="shared" si="0"/>
        <v>9900.666666666666</v>
      </c>
    </row>
    <row r="13" spans="1:14" s="7" customFormat="1" ht="12" customHeight="1">
      <c r="A13" s="10" t="str">
        <f>'Pregnant Women Participating'!A13</f>
        <v>Indian Township, ME</v>
      </c>
      <c r="B13" s="18">
        <v>42</v>
      </c>
      <c r="C13" s="16">
        <v>45</v>
      </c>
      <c r="D13" s="16">
        <v>49</v>
      </c>
      <c r="E13" s="16">
        <v>53</v>
      </c>
      <c r="F13" s="16">
        <v>53</v>
      </c>
      <c r="G13" s="16">
        <v>50</v>
      </c>
      <c r="H13" s="16">
        <v>50</v>
      </c>
      <c r="I13" s="16">
        <v>57</v>
      </c>
      <c r="J13" s="16">
        <v>59</v>
      </c>
      <c r="K13" s="16">
        <v>58</v>
      </c>
      <c r="L13" s="16">
        <v>56</v>
      </c>
      <c r="M13" s="51">
        <v>58</v>
      </c>
      <c r="N13" s="18">
        <f t="shared" si="0"/>
        <v>52.5</v>
      </c>
    </row>
    <row r="14" spans="1:14" s="7" customFormat="1" ht="12" customHeight="1">
      <c r="A14" s="10" t="str">
        <f>'Pregnant Women Participating'!A14</f>
        <v>Pleasant Point, ME</v>
      </c>
      <c r="B14" s="18">
        <v>36</v>
      </c>
      <c r="C14" s="16">
        <v>36</v>
      </c>
      <c r="D14" s="16">
        <v>33</v>
      </c>
      <c r="E14" s="16">
        <v>34</v>
      </c>
      <c r="F14" s="16">
        <v>34</v>
      </c>
      <c r="G14" s="16">
        <v>35</v>
      </c>
      <c r="H14" s="16">
        <v>39</v>
      </c>
      <c r="I14" s="16">
        <v>42</v>
      </c>
      <c r="J14" s="16">
        <v>39</v>
      </c>
      <c r="K14" s="16">
        <v>43</v>
      </c>
      <c r="L14" s="16">
        <v>41</v>
      </c>
      <c r="M14" s="51">
        <v>43</v>
      </c>
      <c r="N14" s="18">
        <f t="shared" si="0"/>
        <v>37.916666666666664</v>
      </c>
    </row>
    <row r="15" spans="1:14" s="7" customFormat="1" ht="12" customHeight="1">
      <c r="A15" s="10" t="str">
        <f>'Pregnant Women Participating'!A15</f>
        <v>Seneca Nation, NY</v>
      </c>
      <c r="B15" s="18">
        <v>50</v>
      </c>
      <c r="C15" s="16">
        <v>57</v>
      </c>
      <c r="D15" s="16">
        <v>54</v>
      </c>
      <c r="E15" s="16">
        <v>56</v>
      </c>
      <c r="F15" s="16">
        <v>51</v>
      </c>
      <c r="G15" s="16">
        <v>52</v>
      </c>
      <c r="H15" s="16">
        <v>47</v>
      </c>
      <c r="I15" s="16">
        <v>42</v>
      </c>
      <c r="J15" s="16">
        <v>53</v>
      </c>
      <c r="K15" s="16">
        <v>54</v>
      </c>
      <c r="L15" s="16">
        <v>56</v>
      </c>
      <c r="M15" s="51">
        <v>52</v>
      </c>
      <c r="N15" s="18">
        <f t="shared" si="0"/>
        <v>52</v>
      </c>
    </row>
    <row r="16" spans="1:14" s="22" customFormat="1" ht="24.75" customHeight="1">
      <c r="A16" s="19" t="str">
        <f>'Pregnant Women Participating'!A16</f>
        <v>Northeast Region</v>
      </c>
      <c r="B16" s="21">
        <v>377068</v>
      </c>
      <c r="C16" s="20">
        <v>372940</v>
      </c>
      <c r="D16" s="20">
        <v>366283</v>
      </c>
      <c r="E16" s="20">
        <v>373887</v>
      </c>
      <c r="F16" s="20">
        <v>369661</v>
      </c>
      <c r="G16" s="20">
        <v>375611</v>
      </c>
      <c r="H16" s="20">
        <v>377716</v>
      </c>
      <c r="I16" s="20">
        <v>382206</v>
      </c>
      <c r="J16" s="20">
        <v>386488</v>
      </c>
      <c r="K16" s="20">
        <v>388875</v>
      </c>
      <c r="L16" s="20">
        <v>394845</v>
      </c>
      <c r="M16" s="50">
        <v>399896</v>
      </c>
      <c r="N16" s="21">
        <f t="shared" si="0"/>
        <v>380456.3333333333</v>
      </c>
    </row>
    <row r="17" spans="1:14" ht="12" customHeight="1">
      <c r="A17" s="10" t="str">
        <f>'Pregnant Women Participating'!A17</f>
        <v>Delaware</v>
      </c>
      <c r="B17" s="18">
        <v>10723</v>
      </c>
      <c r="C17" s="16">
        <v>10815</v>
      </c>
      <c r="D17" s="16">
        <v>10756</v>
      </c>
      <c r="E17" s="16">
        <v>10983</v>
      </c>
      <c r="F17" s="16">
        <v>11138</v>
      </c>
      <c r="G17" s="16">
        <v>11320</v>
      </c>
      <c r="H17" s="16">
        <v>11440</v>
      </c>
      <c r="I17" s="16">
        <v>11511</v>
      </c>
      <c r="J17" s="16">
        <v>11584</v>
      </c>
      <c r="K17" s="16">
        <v>11543</v>
      </c>
      <c r="L17" s="16">
        <v>11780</v>
      </c>
      <c r="M17" s="51">
        <v>11940</v>
      </c>
      <c r="N17" s="18">
        <f t="shared" si="0"/>
        <v>11294.416666666666</v>
      </c>
    </row>
    <row r="18" spans="1:14" ht="12" customHeight="1">
      <c r="A18" s="10" t="str">
        <f>'Pregnant Women Participating'!A18</f>
        <v>District of Columbia</v>
      </c>
      <c r="B18" s="18">
        <v>6555</v>
      </c>
      <c r="C18" s="16">
        <v>6489</v>
      </c>
      <c r="D18" s="16">
        <v>6284</v>
      </c>
      <c r="E18" s="16">
        <v>6427</v>
      </c>
      <c r="F18" s="16">
        <v>6400</v>
      </c>
      <c r="G18" s="16">
        <v>6671</v>
      </c>
      <c r="H18" s="16">
        <v>6744</v>
      </c>
      <c r="I18" s="16">
        <v>6762</v>
      </c>
      <c r="J18" s="16">
        <v>6895</v>
      </c>
      <c r="K18" s="16">
        <v>7114</v>
      </c>
      <c r="L18" s="16">
        <v>7252</v>
      </c>
      <c r="M18" s="51">
        <v>7235</v>
      </c>
      <c r="N18" s="18">
        <f t="shared" si="0"/>
        <v>6735.666666666667</v>
      </c>
    </row>
    <row r="19" spans="1:14" ht="12" customHeight="1">
      <c r="A19" s="10" t="str">
        <f>'Pregnant Women Participating'!A19</f>
        <v>Maryland</v>
      </c>
      <c r="B19" s="18">
        <v>60093</v>
      </c>
      <c r="C19" s="16">
        <v>60411</v>
      </c>
      <c r="D19" s="16">
        <v>59665</v>
      </c>
      <c r="E19" s="16">
        <v>60878</v>
      </c>
      <c r="F19" s="16">
        <v>61606</v>
      </c>
      <c r="G19" s="16">
        <v>62735</v>
      </c>
      <c r="H19" s="16">
        <v>64395</v>
      </c>
      <c r="I19" s="16">
        <v>65035</v>
      </c>
      <c r="J19" s="16">
        <v>65994</v>
      </c>
      <c r="K19" s="16">
        <v>68300</v>
      </c>
      <c r="L19" s="16">
        <v>69504</v>
      </c>
      <c r="M19" s="51">
        <v>70020</v>
      </c>
      <c r="N19" s="18">
        <f t="shared" si="0"/>
        <v>64053</v>
      </c>
    </row>
    <row r="20" spans="1:14" ht="12" customHeight="1">
      <c r="A20" s="10" t="str">
        <f>'Pregnant Women Participating'!A20</f>
        <v>New Jersey</v>
      </c>
      <c r="B20" s="18">
        <v>76369</v>
      </c>
      <c r="C20" s="16">
        <v>75383</v>
      </c>
      <c r="D20" s="16">
        <v>74452</v>
      </c>
      <c r="E20" s="16">
        <v>75609</v>
      </c>
      <c r="F20" s="16">
        <v>75475</v>
      </c>
      <c r="G20" s="16">
        <v>76891</v>
      </c>
      <c r="H20" s="16">
        <v>77554</v>
      </c>
      <c r="I20" s="16">
        <v>78531</v>
      </c>
      <c r="J20" s="16">
        <v>80413</v>
      </c>
      <c r="K20" s="16">
        <v>81609</v>
      </c>
      <c r="L20" s="16">
        <v>83287</v>
      </c>
      <c r="M20" s="51">
        <v>84765</v>
      </c>
      <c r="N20" s="18">
        <f t="shared" si="0"/>
        <v>78361.5</v>
      </c>
    </row>
    <row r="21" spans="1:14" ht="12" customHeight="1">
      <c r="A21" s="10" t="str">
        <f>'Pregnant Women Participating'!A21</f>
        <v>Pennsylvania</v>
      </c>
      <c r="B21" s="18">
        <v>128134</v>
      </c>
      <c r="C21" s="16">
        <v>127964</v>
      </c>
      <c r="D21" s="16">
        <v>127177</v>
      </c>
      <c r="E21" s="16">
        <v>128580</v>
      </c>
      <c r="F21" s="16">
        <v>126766</v>
      </c>
      <c r="G21" s="16">
        <v>128185</v>
      </c>
      <c r="H21" s="16">
        <v>129024</v>
      </c>
      <c r="I21" s="16">
        <v>130227</v>
      </c>
      <c r="J21" s="16">
        <v>131224</v>
      </c>
      <c r="K21" s="16">
        <v>132345</v>
      </c>
      <c r="L21" s="16">
        <v>135056</v>
      </c>
      <c r="M21" s="51">
        <v>137228</v>
      </c>
      <c r="N21" s="18">
        <f t="shared" si="0"/>
        <v>130159.16666666667</v>
      </c>
    </row>
    <row r="22" spans="1:14" ht="12" customHeight="1">
      <c r="A22" s="10" t="str">
        <f>'Pregnant Women Participating'!A22</f>
        <v>Puerto Rico</v>
      </c>
      <c r="B22" s="18">
        <v>119208</v>
      </c>
      <c r="C22" s="16">
        <v>117415</v>
      </c>
      <c r="D22" s="16">
        <v>114866</v>
      </c>
      <c r="E22" s="16">
        <v>117400</v>
      </c>
      <c r="F22" s="16">
        <v>117871</v>
      </c>
      <c r="G22" s="16">
        <v>118280</v>
      </c>
      <c r="H22" s="16">
        <v>119906</v>
      </c>
      <c r="I22" s="16">
        <v>120697</v>
      </c>
      <c r="J22" s="16">
        <v>122109</v>
      </c>
      <c r="K22" s="16">
        <v>120229</v>
      </c>
      <c r="L22" s="16">
        <v>120318</v>
      </c>
      <c r="M22" s="51">
        <v>121289</v>
      </c>
      <c r="N22" s="18">
        <f t="shared" si="0"/>
        <v>119132.33333333333</v>
      </c>
    </row>
    <row r="23" spans="1:14" ht="12" customHeight="1">
      <c r="A23" s="10" t="str">
        <f>'Pregnant Women Participating'!A23</f>
        <v>Virginia</v>
      </c>
      <c r="B23" s="18">
        <v>66796</v>
      </c>
      <c r="C23" s="16">
        <v>66037</v>
      </c>
      <c r="D23" s="16">
        <v>65077</v>
      </c>
      <c r="E23" s="16">
        <v>65469</v>
      </c>
      <c r="F23" s="16">
        <v>66513</v>
      </c>
      <c r="G23" s="16">
        <v>67880</v>
      </c>
      <c r="H23" s="16">
        <v>69246</v>
      </c>
      <c r="I23" s="16">
        <v>70116</v>
      </c>
      <c r="J23" s="16">
        <v>71051</v>
      </c>
      <c r="K23" s="16">
        <v>72849</v>
      </c>
      <c r="L23" s="16">
        <v>74117</v>
      </c>
      <c r="M23" s="51">
        <v>75781</v>
      </c>
      <c r="N23" s="18">
        <f t="shared" si="0"/>
        <v>69244.33333333333</v>
      </c>
    </row>
    <row r="24" spans="1:14" ht="12" customHeight="1">
      <c r="A24" s="10" t="str">
        <f>'Pregnant Women Participating'!A24</f>
        <v>Virgin Islands</v>
      </c>
      <c r="B24" s="18">
        <v>2727</v>
      </c>
      <c r="C24" s="16">
        <v>2797</v>
      </c>
      <c r="D24" s="16">
        <v>2733</v>
      </c>
      <c r="E24" s="16">
        <v>2731</v>
      </c>
      <c r="F24" s="16">
        <v>2769</v>
      </c>
      <c r="G24" s="16">
        <v>2706</v>
      </c>
      <c r="H24" s="16">
        <v>2749</v>
      </c>
      <c r="I24" s="16">
        <v>2806</v>
      </c>
      <c r="J24" s="16">
        <v>2869</v>
      </c>
      <c r="K24" s="16">
        <v>2874</v>
      </c>
      <c r="L24" s="16">
        <v>2897</v>
      </c>
      <c r="M24" s="51">
        <v>2944</v>
      </c>
      <c r="N24" s="18">
        <f t="shared" si="0"/>
        <v>2800.1666666666665</v>
      </c>
    </row>
    <row r="25" spans="1:14" ht="12" customHeight="1">
      <c r="A25" s="10" t="str">
        <f>'Pregnant Women Participating'!A25</f>
        <v>West Virginia</v>
      </c>
      <c r="B25" s="18">
        <v>26367</v>
      </c>
      <c r="C25" s="16">
        <v>26416</v>
      </c>
      <c r="D25" s="16">
        <v>25952</v>
      </c>
      <c r="E25" s="16">
        <v>26119</v>
      </c>
      <c r="F25" s="16">
        <v>25955</v>
      </c>
      <c r="G25" s="16">
        <v>26338</v>
      </c>
      <c r="H25" s="16">
        <v>26732</v>
      </c>
      <c r="I25" s="16">
        <v>26930</v>
      </c>
      <c r="J25" s="16">
        <v>27207</v>
      </c>
      <c r="K25" s="16">
        <v>27547</v>
      </c>
      <c r="L25" s="16">
        <v>27807</v>
      </c>
      <c r="M25" s="51">
        <v>28177</v>
      </c>
      <c r="N25" s="18">
        <f t="shared" si="0"/>
        <v>26795.583333333332</v>
      </c>
    </row>
    <row r="26" spans="1:14" s="23" customFormat="1" ht="24.75" customHeight="1">
      <c r="A26" s="19" t="str">
        <f>'Pregnant Women Participating'!A26</f>
        <v>Mid-Atlantic Region</v>
      </c>
      <c r="B26" s="21">
        <v>496972</v>
      </c>
      <c r="C26" s="20">
        <v>493727</v>
      </c>
      <c r="D26" s="20">
        <v>486962</v>
      </c>
      <c r="E26" s="20">
        <v>494196</v>
      </c>
      <c r="F26" s="20">
        <v>494493</v>
      </c>
      <c r="G26" s="20">
        <v>501006</v>
      </c>
      <c r="H26" s="20">
        <v>507790</v>
      </c>
      <c r="I26" s="20">
        <v>512615</v>
      </c>
      <c r="J26" s="20">
        <v>519346</v>
      </c>
      <c r="K26" s="20">
        <v>524410</v>
      </c>
      <c r="L26" s="20">
        <v>532018</v>
      </c>
      <c r="M26" s="50">
        <v>539379</v>
      </c>
      <c r="N26" s="21">
        <f t="shared" si="0"/>
        <v>508576.1666666667</v>
      </c>
    </row>
    <row r="27" spans="1:14" ht="12" customHeight="1">
      <c r="A27" s="10" t="str">
        <f>'Pregnant Women Participating'!A27</f>
        <v>Alabama</v>
      </c>
      <c r="B27" s="18">
        <v>62583</v>
      </c>
      <c r="C27" s="16">
        <v>61849</v>
      </c>
      <c r="D27" s="16">
        <v>60835</v>
      </c>
      <c r="E27" s="16">
        <v>62724</v>
      </c>
      <c r="F27" s="16">
        <v>62146</v>
      </c>
      <c r="G27" s="16">
        <v>63818</v>
      </c>
      <c r="H27" s="16">
        <v>63859</v>
      </c>
      <c r="I27" s="16">
        <v>65198</v>
      </c>
      <c r="J27" s="16">
        <v>65757</v>
      </c>
      <c r="K27" s="16">
        <v>66769</v>
      </c>
      <c r="L27" s="16">
        <v>67585</v>
      </c>
      <c r="M27" s="51">
        <v>68387</v>
      </c>
      <c r="N27" s="18">
        <f t="shared" si="0"/>
        <v>64292.5</v>
      </c>
    </row>
    <row r="28" spans="1:14" ht="12" customHeight="1">
      <c r="A28" s="10" t="str">
        <f>'Pregnant Women Participating'!A28</f>
        <v>Florida</v>
      </c>
      <c r="B28" s="18">
        <v>212749</v>
      </c>
      <c r="C28" s="16">
        <v>209084</v>
      </c>
      <c r="D28" s="16">
        <v>208874</v>
      </c>
      <c r="E28" s="16">
        <v>211286</v>
      </c>
      <c r="F28" s="16">
        <v>210502</v>
      </c>
      <c r="G28" s="16">
        <v>214111</v>
      </c>
      <c r="H28" s="16">
        <v>218039</v>
      </c>
      <c r="I28" s="16">
        <v>221108</v>
      </c>
      <c r="J28" s="16">
        <v>226092</v>
      </c>
      <c r="K28" s="16">
        <v>231891</v>
      </c>
      <c r="L28" s="16">
        <v>235101</v>
      </c>
      <c r="M28" s="51">
        <v>241446</v>
      </c>
      <c r="N28" s="18">
        <f t="shared" si="0"/>
        <v>220023.58333333334</v>
      </c>
    </row>
    <row r="29" spans="1:14" ht="12" customHeight="1">
      <c r="A29" s="10" t="str">
        <f>'Pregnant Women Participating'!A29</f>
        <v>Georgia</v>
      </c>
      <c r="B29" s="18">
        <v>139607</v>
      </c>
      <c r="C29" s="16">
        <v>139871</v>
      </c>
      <c r="D29" s="16">
        <v>138850</v>
      </c>
      <c r="E29" s="16">
        <v>141104</v>
      </c>
      <c r="F29" s="16">
        <v>141117</v>
      </c>
      <c r="G29" s="16">
        <v>143069</v>
      </c>
      <c r="H29" s="16">
        <v>145862</v>
      </c>
      <c r="I29" s="16">
        <v>148879</v>
      </c>
      <c r="J29" s="16">
        <v>151262</v>
      </c>
      <c r="K29" s="16">
        <v>154042</v>
      </c>
      <c r="L29" s="16">
        <v>157269</v>
      </c>
      <c r="M29" s="51">
        <v>162099</v>
      </c>
      <c r="N29" s="18">
        <f t="shared" si="0"/>
        <v>146919.25</v>
      </c>
    </row>
    <row r="30" spans="1:14" ht="12" customHeight="1">
      <c r="A30" s="10" t="str">
        <f>'Pregnant Women Participating'!A30</f>
        <v>Georgia</v>
      </c>
      <c r="B30" s="18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51"/>
      <c r="N30" s="18" t="str">
        <f t="shared" si="0"/>
        <v> </v>
      </c>
    </row>
    <row r="31" spans="1:14" ht="12" customHeight="1">
      <c r="A31" s="10" t="str">
        <f>'Pregnant Women Participating'!A31</f>
        <v>Georgia</v>
      </c>
      <c r="B31" s="18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51"/>
      <c r="N31" s="18" t="str">
        <f t="shared" si="0"/>
        <v> </v>
      </c>
    </row>
    <row r="32" spans="1:14" ht="12" customHeight="1">
      <c r="A32" s="10" t="str">
        <f>'Pregnant Women Participating'!A32</f>
        <v>Kentucky</v>
      </c>
      <c r="B32" s="18">
        <v>69138</v>
      </c>
      <c r="C32" s="16">
        <v>68818</v>
      </c>
      <c r="D32" s="16">
        <v>68063</v>
      </c>
      <c r="E32" s="16">
        <v>68974</v>
      </c>
      <c r="F32" s="16">
        <v>68793</v>
      </c>
      <c r="G32" s="16">
        <v>69912</v>
      </c>
      <c r="H32" s="16">
        <v>70544</v>
      </c>
      <c r="I32" s="16">
        <v>71037</v>
      </c>
      <c r="J32" s="16">
        <v>71375</v>
      </c>
      <c r="K32" s="16">
        <v>72533</v>
      </c>
      <c r="L32" s="16">
        <v>74428</v>
      </c>
      <c r="M32" s="51">
        <v>75288</v>
      </c>
      <c r="N32" s="18">
        <f t="shared" si="0"/>
        <v>70741.91666666667</v>
      </c>
    </row>
    <row r="33" spans="1:14" ht="12" customHeight="1">
      <c r="A33" s="10" t="str">
        <f>'Pregnant Women Participating'!A33</f>
        <v>Mississippi</v>
      </c>
      <c r="B33" s="18">
        <v>47302</v>
      </c>
      <c r="C33" s="16">
        <v>46656</v>
      </c>
      <c r="D33" s="16">
        <v>44832</v>
      </c>
      <c r="E33" s="16">
        <v>47661</v>
      </c>
      <c r="F33" s="16">
        <v>46628</v>
      </c>
      <c r="G33" s="16">
        <v>47446</v>
      </c>
      <c r="H33" s="16">
        <v>48855</v>
      </c>
      <c r="I33" s="16">
        <v>49075</v>
      </c>
      <c r="J33" s="16">
        <v>50559</v>
      </c>
      <c r="K33" s="16">
        <v>52189</v>
      </c>
      <c r="L33" s="16">
        <v>52278</v>
      </c>
      <c r="M33" s="51">
        <v>53683</v>
      </c>
      <c r="N33" s="18">
        <f t="shared" si="0"/>
        <v>48930.333333333336</v>
      </c>
    </row>
    <row r="34" spans="1:14" ht="12" customHeight="1">
      <c r="A34" s="10" t="str">
        <f>'Pregnant Women Participating'!A34</f>
        <v>North Carolina</v>
      </c>
      <c r="B34" s="18">
        <v>122680</v>
      </c>
      <c r="C34" s="16">
        <v>122197</v>
      </c>
      <c r="D34" s="16">
        <v>121115</v>
      </c>
      <c r="E34" s="16">
        <v>123191</v>
      </c>
      <c r="F34" s="16">
        <v>124056</v>
      </c>
      <c r="G34" s="16">
        <v>126297</v>
      </c>
      <c r="H34" s="16">
        <v>128186</v>
      </c>
      <c r="I34" s="16">
        <v>129575</v>
      </c>
      <c r="J34" s="16">
        <v>131715</v>
      </c>
      <c r="K34" s="16">
        <v>133210</v>
      </c>
      <c r="L34" s="16">
        <v>135273</v>
      </c>
      <c r="M34" s="51">
        <v>137661</v>
      </c>
      <c r="N34" s="18">
        <f t="shared" si="0"/>
        <v>127929.66666666667</v>
      </c>
    </row>
    <row r="35" spans="1:14" ht="12" customHeight="1">
      <c r="A35" s="10" t="str">
        <f>'Pregnant Women Participating'!A35</f>
        <v>South Carolina</v>
      </c>
      <c r="B35" s="18">
        <v>51143</v>
      </c>
      <c r="C35" s="16">
        <v>51285</v>
      </c>
      <c r="D35" s="16">
        <v>50493</v>
      </c>
      <c r="E35" s="16">
        <v>51014</v>
      </c>
      <c r="F35" s="16">
        <v>51526</v>
      </c>
      <c r="G35" s="16">
        <v>52522</v>
      </c>
      <c r="H35" s="16">
        <v>54250</v>
      </c>
      <c r="I35" s="16">
        <v>55222</v>
      </c>
      <c r="J35" s="16">
        <v>56482</v>
      </c>
      <c r="K35" s="16">
        <v>57956</v>
      </c>
      <c r="L35" s="16">
        <v>59530</v>
      </c>
      <c r="M35" s="51">
        <v>60692</v>
      </c>
      <c r="N35" s="18">
        <f t="shared" si="0"/>
        <v>54342.916666666664</v>
      </c>
    </row>
    <row r="36" spans="1:14" ht="12" customHeight="1">
      <c r="A36" s="10" t="str">
        <f>'Pregnant Women Participating'!A36</f>
        <v>Tennessee</v>
      </c>
      <c r="B36" s="18">
        <v>76073</v>
      </c>
      <c r="C36" s="16">
        <v>75291</v>
      </c>
      <c r="D36" s="16">
        <v>74023</v>
      </c>
      <c r="E36" s="16">
        <v>74820</v>
      </c>
      <c r="F36" s="16">
        <v>74559</v>
      </c>
      <c r="G36" s="16">
        <v>75147</v>
      </c>
      <c r="H36" s="16">
        <v>76432</v>
      </c>
      <c r="I36" s="16">
        <v>76333</v>
      </c>
      <c r="J36" s="16">
        <v>77269</v>
      </c>
      <c r="K36" s="16">
        <v>78242</v>
      </c>
      <c r="L36" s="16">
        <v>79919</v>
      </c>
      <c r="M36" s="51">
        <v>82052</v>
      </c>
      <c r="N36" s="18">
        <f t="shared" si="0"/>
        <v>76680</v>
      </c>
    </row>
    <row r="37" spans="1:14" ht="12" customHeight="1">
      <c r="A37" s="10" t="str">
        <f>'Pregnant Women Participating'!A37</f>
        <v>Choctaw Indians, MS</v>
      </c>
      <c r="B37" s="18">
        <v>507</v>
      </c>
      <c r="C37" s="16">
        <v>527</v>
      </c>
      <c r="D37" s="16">
        <v>464</v>
      </c>
      <c r="E37" s="16">
        <v>479</v>
      </c>
      <c r="F37" s="16">
        <v>445</v>
      </c>
      <c r="G37" s="16">
        <v>455</v>
      </c>
      <c r="H37" s="16">
        <v>464</v>
      </c>
      <c r="I37" s="16">
        <v>493</v>
      </c>
      <c r="J37" s="16">
        <v>502</v>
      </c>
      <c r="K37" s="16">
        <v>497</v>
      </c>
      <c r="L37" s="16">
        <v>550</v>
      </c>
      <c r="M37" s="51">
        <v>529</v>
      </c>
      <c r="N37" s="18">
        <f t="shared" si="0"/>
        <v>492.6666666666667</v>
      </c>
    </row>
    <row r="38" spans="1:14" ht="12" customHeight="1">
      <c r="A38" s="10" t="str">
        <f>'Pregnant Women Participating'!A38</f>
        <v>Eastern Cherokee, NC</v>
      </c>
      <c r="B38" s="18">
        <v>348</v>
      </c>
      <c r="C38" s="16">
        <v>336</v>
      </c>
      <c r="D38" s="16">
        <v>321</v>
      </c>
      <c r="E38" s="16">
        <v>335</v>
      </c>
      <c r="F38" s="16">
        <v>328</v>
      </c>
      <c r="G38" s="16">
        <v>351</v>
      </c>
      <c r="H38" s="16">
        <v>361</v>
      </c>
      <c r="I38" s="16">
        <v>350</v>
      </c>
      <c r="J38" s="16">
        <v>342</v>
      </c>
      <c r="K38" s="16">
        <v>357</v>
      </c>
      <c r="L38" s="16">
        <v>386</v>
      </c>
      <c r="M38" s="51">
        <v>391</v>
      </c>
      <c r="N38" s="18">
        <f aca="true" t="shared" si="1" ref="N38:N69">IF(SUM(B38:M38)&gt;0,AVERAGE(B38:M38)," ")</f>
        <v>350.5</v>
      </c>
    </row>
    <row r="39" spans="1:14" s="23" customFormat="1" ht="24.75" customHeight="1">
      <c r="A39" s="19" t="str">
        <f>'Pregnant Women Participating'!A39</f>
        <v>Southeast Region</v>
      </c>
      <c r="B39" s="21">
        <v>782130</v>
      </c>
      <c r="C39" s="20">
        <v>775914</v>
      </c>
      <c r="D39" s="20">
        <v>767870</v>
      </c>
      <c r="E39" s="20">
        <v>781588</v>
      </c>
      <c r="F39" s="20">
        <v>780100</v>
      </c>
      <c r="G39" s="20">
        <v>793128</v>
      </c>
      <c r="H39" s="20">
        <v>806852</v>
      </c>
      <c r="I39" s="20">
        <v>817270</v>
      </c>
      <c r="J39" s="20">
        <v>831355</v>
      </c>
      <c r="K39" s="20">
        <v>847686</v>
      </c>
      <c r="L39" s="20">
        <v>862319</v>
      </c>
      <c r="M39" s="50">
        <v>882228</v>
      </c>
      <c r="N39" s="21">
        <f t="shared" si="1"/>
        <v>810703.3333333334</v>
      </c>
    </row>
    <row r="40" spans="1:14" ht="12" customHeight="1">
      <c r="A40" s="10" t="str">
        <f>'Pregnant Women Participating'!A40</f>
        <v>Illinois</v>
      </c>
      <c r="B40" s="18">
        <v>132102</v>
      </c>
      <c r="C40" s="16">
        <v>130408</v>
      </c>
      <c r="D40" s="16">
        <v>128462</v>
      </c>
      <c r="E40" s="16">
        <v>130421</v>
      </c>
      <c r="F40" s="16">
        <v>128727</v>
      </c>
      <c r="G40" s="16">
        <v>132045</v>
      </c>
      <c r="H40" s="16">
        <v>134265</v>
      </c>
      <c r="I40" s="16">
        <v>136899</v>
      </c>
      <c r="J40" s="16">
        <v>138849</v>
      </c>
      <c r="K40" s="16">
        <v>140413</v>
      </c>
      <c r="L40" s="16">
        <v>143141</v>
      </c>
      <c r="M40" s="51">
        <v>145424</v>
      </c>
      <c r="N40" s="18">
        <f t="shared" si="1"/>
        <v>135096.33333333334</v>
      </c>
    </row>
    <row r="41" spans="1:14" ht="12" customHeight="1">
      <c r="A41" s="10" t="str">
        <f>'Pregnant Women Participating'!A41</f>
        <v>Indiana</v>
      </c>
      <c r="B41" s="18">
        <v>68033</v>
      </c>
      <c r="C41" s="16">
        <v>68739</v>
      </c>
      <c r="D41" s="16">
        <v>68715</v>
      </c>
      <c r="E41" s="16">
        <v>70653</v>
      </c>
      <c r="F41" s="16">
        <v>70188</v>
      </c>
      <c r="G41" s="16">
        <v>71792</v>
      </c>
      <c r="H41" s="16">
        <v>73166</v>
      </c>
      <c r="I41" s="16">
        <v>73623</v>
      </c>
      <c r="J41" s="16">
        <v>74073</v>
      </c>
      <c r="K41" s="16">
        <v>75127</v>
      </c>
      <c r="L41" s="16">
        <v>77312</v>
      </c>
      <c r="M41" s="51">
        <v>78731</v>
      </c>
      <c r="N41" s="18">
        <f t="shared" si="1"/>
        <v>72512.66666666667</v>
      </c>
    </row>
    <row r="42" spans="1:14" ht="12" customHeight="1">
      <c r="A42" s="10" t="str">
        <f>'Pregnant Women Participating'!A42</f>
        <v>Michigan</v>
      </c>
      <c r="B42" s="18">
        <v>128415</v>
      </c>
      <c r="C42" s="16">
        <v>127223</v>
      </c>
      <c r="D42" s="16">
        <v>125449</v>
      </c>
      <c r="E42" s="16">
        <v>126129</v>
      </c>
      <c r="F42" s="16">
        <v>124979</v>
      </c>
      <c r="G42" s="16">
        <v>127370</v>
      </c>
      <c r="H42" s="16">
        <v>127951</v>
      </c>
      <c r="I42" s="16">
        <v>128970</v>
      </c>
      <c r="J42" s="16">
        <v>129676</v>
      </c>
      <c r="K42" s="16">
        <v>129618</v>
      </c>
      <c r="L42" s="16">
        <v>131055</v>
      </c>
      <c r="M42" s="51">
        <v>132689</v>
      </c>
      <c r="N42" s="18">
        <f t="shared" si="1"/>
        <v>128293.66666666667</v>
      </c>
    </row>
    <row r="43" spans="1:14" ht="12" customHeight="1">
      <c r="A43" s="10" t="str">
        <f>'Pregnant Women Participating'!A43</f>
        <v>Minnesota</v>
      </c>
      <c r="B43" s="18">
        <v>73421</v>
      </c>
      <c r="C43" s="16">
        <v>73565</v>
      </c>
      <c r="D43" s="16">
        <v>72717</v>
      </c>
      <c r="E43" s="16">
        <v>73878</v>
      </c>
      <c r="F43" s="16">
        <v>73707</v>
      </c>
      <c r="G43" s="16">
        <v>73997</v>
      </c>
      <c r="H43" s="16">
        <v>74946</v>
      </c>
      <c r="I43" s="16">
        <v>75368</v>
      </c>
      <c r="J43" s="16">
        <v>75763</v>
      </c>
      <c r="K43" s="16">
        <v>76387</v>
      </c>
      <c r="L43" s="16">
        <v>77196</v>
      </c>
      <c r="M43" s="51">
        <v>78052</v>
      </c>
      <c r="N43" s="18">
        <f t="shared" si="1"/>
        <v>74916.41666666667</v>
      </c>
    </row>
    <row r="44" spans="1:14" ht="12" customHeight="1">
      <c r="A44" s="10" t="str">
        <f>'Pregnant Women Participating'!A44</f>
        <v>Ohio</v>
      </c>
      <c r="B44" s="18">
        <v>131860</v>
      </c>
      <c r="C44" s="16">
        <v>131573</v>
      </c>
      <c r="D44" s="16">
        <v>129742</v>
      </c>
      <c r="E44" s="16">
        <v>131097</v>
      </c>
      <c r="F44" s="16">
        <v>129998</v>
      </c>
      <c r="G44" s="16">
        <v>130517</v>
      </c>
      <c r="H44" s="16">
        <v>133261</v>
      </c>
      <c r="I44" s="16">
        <v>134583</v>
      </c>
      <c r="J44" s="16">
        <v>136129</v>
      </c>
      <c r="K44" s="16">
        <v>137406</v>
      </c>
      <c r="L44" s="16">
        <v>139685</v>
      </c>
      <c r="M44" s="51">
        <v>142877</v>
      </c>
      <c r="N44" s="18">
        <f t="shared" si="1"/>
        <v>134060.66666666666</v>
      </c>
    </row>
    <row r="45" spans="1:14" ht="12" customHeight="1">
      <c r="A45" s="10" t="str">
        <f>'Pregnant Women Participating'!A45</f>
        <v>Wisconsin</v>
      </c>
      <c r="B45" s="18">
        <v>61825</v>
      </c>
      <c r="C45" s="16">
        <v>62068</v>
      </c>
      <c r="D45" s="16">
        <v>61027</v>
      </c>
      <c r="E45" s="16">
        <v>62006</v>
      </c>
      <c r="F45" s="16">
        <v>60843</v>
      </c>
      <c r="G45" s="16">
        <v>61115</v>
      </c>
      <c r="H45" s="16">
        <v>62038</v>
      </c>
      <c r="I45" s="16">
        <v>62400</v>
      </c>
      <c r="J45" s="16">
        <v>62582</v>
      </c>
      <c r="K45" s="16">
        <v>63540</v>
      </c>
      <c r="L45" s="16">
        <v>64589</v>
      </c>
      <c r="M45" s="51">
        <v>65783</v>
      </c>
      <c r="N45" s="18">
        <f t="shared" si="1"/>
        <v>62484.666666666664</v>
      </c>
    </row>
    <row r="46" spans="1:14" s="23" customFormat="1" ht="24.75" customHeight="1">
      <c r="A46" s="19" t="str">
        <f>'Pregnant Women Participating'!A46</f>
        <v>Midwest Region</v>
      </c>
      <c r="B46" s="21">
        <v>595656</v>
      </c>
      <c r="C46" s="20">
        <v>593576</v>
      </c>
      <c r="D46" s="20">
        <v>586112</v>
      </c>
      <c r="E46" s="20">
        <v>594184</v>
      </c>
      <c r="F46" s="20">
        <v>588442</v>
      </c>
      <c r="G46" s="20">
        <v>596836</v>
      </c>
      <c r="H46" s="20">
        <v>605627</v>
      </c>
      <c r="I46" s="20">
        <v>611843</v>
      </c>
      <c r="J46" s="20">
        <v>617072</v>
      </c>
      <c r="K46" s="20">
        <v>622491</v>
      </c>
      <c r="L46" s="20">
        <v>632978</v>
      </c>
      <c r="M46" s="50">
        <v>643556</v>
      </c>
      <c r="N46" s="21">
        <f t="shared" si="1"/>
        <v>607364.4166666666</v>
      </c>
    </row>
    <row r="47" spans="1:14" ht="12" customHeight="1">
      <c r="A47" s="10" t="str">
        <f>'Pregnant Women Participating'!A47</f>
        <v>Arkansas</v>
      </c>
      <c r="B47" s="18">
        <v>39532</v>
      </c>
      <c r="C47" s="16">
        <v>38577</v>
      </c>
      <c r="D47" s="16">
        <v>37381</v>
      </c>
      <c r="E47" s="16">
        <v>38259</v>
      </c>
      <c r="F47" s="16">
        <v>36758</v>
      </c>
      <c r="G47" s="16">
        <v>37277</v>
      </c>
      <c r="H47" s="16">
        <v>38757</v>
      </c>
      <c r="I47" s="16">
        <v>39705</v>
      </c>
      <c r="J47" s="16">
        <v>40703</v>
      </c>
      <c r="K47" s="16">
        <v>41929</v>
      </c>
      <c r="L47" s="16">
        <v>42699</v>
      </c>
      <c r="M47" s="51">
        <v>43631</v>
      </c>
      <c r="N47" s="18">
        <f t="shared" si="1"/>
        <v>39600.666666666664</v>
      </c>
    </row>
    <row r="48" spans="1:14" ht="12" customHeight="1">
      <c r="A48" s="10" t="str">
        <f>'Pregnant Women Participating'!A48</f>
        <v>Louisiana</v>
      </c>
      <c r="B48" s="18">
        <v>58914</v>
      </c>
      <c r="C48" s="16">
        <v>58561</v>
      </c>
      <c r="D48" s="16">
        <v>58142</v>
      </c>
      <c r="E48" s="16">
        <v>59029</v>
      </c>
      <c r="F48" s="16">
        <v>59579</v>
      </c>
      <c r="G48" s="16">
        <v>60453</v>
      </c>
      <c r="H48" s="16">
        <v>62268</v>
      </c>
      <c r="I48" s="16">
        <v>63274</v>
      </c>
      <c r="J48" s="16">
        <v>64651</v>
      </c>
      <c r="K48" s="16">
        <v>66250</v>
      </c>
      <c r="L48" s="16">
        <v>67792</v>
      </c>
      <c r="M48" s="51">
        <v>66509</v>
      </c>
      <c r="N48" s="18">
        <f t="shared" si="1"/>
        <v>62118.5</v>
      </c>
    </row>
    <row r="49" spans="1:14" ht="12" customHeight="1">
      <c r="A49" s="10" t="str">
        <f>'Pregnant Women Participating'!A49</f>
        <v>New Mexico</v>
      </c>
      <c r="B49" s="18">
        <v>31652</v>
      </c>
      <c r="C49" s="16">
        <v>31538</v>
      </c>
      <c r="D49" s="16">
        <v>30828</v>
      </c>
      <c r="E49" s="16">
        <v>31599</v>
      </c>
      <c r="F49" s="16">
        <v>31188</v>
      </c>
      <c r="G49" s="16">
        <v>31682</v>
      </c>
      <c r="H49" s="16">
        <v>32969</v>
      </c>
      <c r="I49" s="16">
        <v>34824</v>
      </c>
      <c r="J49" s="16">
        <v>35328</v>
      </c>
      <c r="K49" s="16">
        <v>37502</v>
      </c>
      <c r="L49" s="16">
        <v>36573</v>
      </c>
      <c r="M49" s="51">
        <v>36984</v>
      </c>
      <c r="N49" s="18">
        <f t="shared" si="1"/>
        <v>33555.583333333336</v>
      </c>
    </row>
    <row r="50" spans="1:14" ht="12" customHeight="1">
      <c r="A50" s="10" t="str">
        <f>'Pregnant Women Participating'!A50</f>
        <v>Oklahoma</v>
      </c>
      <c r="B50" s="18">
        <v>47498</v>
      </c>
      <c r="C50" s="16">
        <v>46253</v>
      </c>
      <c r="D50" s="16">
        <v>44470</v>
      </c>
      <c r="E50" s="16">
        <v>45764</v>
      </c>
      <c r="F50" s="16">
        <v>44476</v>
      </c>
      <c r="G50" s="16">
        <v>45503</v>
      </c>
      <c r="H50" s="16">
        <v>46693</v>
      </c>
      <c r="I50" s="16">
        <v>47396</v>
      </c>
      <c r="J50" s="16">
        <v>48232</v>
      </c>
      <c r="K50" s="16">
        <v>49499</v>
      </c>
      <c r="L50" s="16">
        <v>50484</v>
      </c>
      <c r="M50" s="51">
        <v>50893</v>
      </c>
      <c r="N50" s="18">
        <f t="shared" si="1"/>
        <v>47263.416666666664</v>
      </c>
    </row>
    <row r="51" spans="1:14" ht="12" customHeight="1">
      <c r="A51" s="10" t="str">
        <f>'Pregnant Women Participating'!A51</f>
        <v>Texas</v>
      </c>
      <c r="B51" s="18">
        <v>466343</v>
      </c>
      <c r="C51" s="16">
        <v>461657</v>
      </c>
      <c r="D51" s="16">
        <v>454686</v>
      </c>
      <c r="E51" s="16">
        <v>460258</v>
      </c>
      <c r="F51" s="16">
        <v>460472</v>
      </c>
      <c r="G51" s="16">
        <v>463205</v>
      </c>
      <c r="H51" s="16">
        <v>467004</v>
      </c>
      <c r="I51" s="16">
        <v>470986</v>
      </c>
      <c r="J51" s="16">
        <v>474414</v>
      </c>
      <c r="K51" s="16">
        <v>475739</v>
      </c>
      <c r="L51" s="16">
        <v>482334</v>
      </c>
      <c r="M51" s="51">
        <v>486887</v>
      </c>
      <c r="N51" s="18">
        <f t="shared" si="1"/>
        <v>468665.4166666667</v>
      </c>
    </row>
    <row r="52" spans="1:14" ht="12" customHeight="1">
      <c r="A52" s="10" t="str">
        <f>'Pregnant Women Participating'!A52</f>
        <v>Acoma, Canoncito &amp; Laguna, NM</v>
      </c>
      <c r="B52" s="18">
        <v>324</v>
      </c>
      <c r="C52" s="16">
        <v>336</v>
      </c>
      <c r="D52" s="16">
        <v>291</v>
      </c>
      <c r="E52" s="16">
        <v>279</v>
      </c>
      <c r="F52" s="16">
        <v>241</v>
      </c>
      <c r="G52" s="16">
        <v>288</v>
      </c>
      <c r="H52" s="16">
        <v>293</v>
      </c>
      <c r="I52" s="16">
        <v>319</v>
      </c>
      <c r="J52" s="16">
        <v>311</v>
      </c>
      <c r="K52" s="16">
        <v>331</v>
      </c>
      <c r="L52" s="16">
        <v>311</v>
      </c>
      <c r="M52" s="51">
        <v>304</v>
      </c>
      <c r="N52" s="18">
        <f t="shared" si="1"/>
        <v>302.3333333333333</v>
      </c>
    </row>
    <row r="53" spans="1:14" ht="12" customHeight="1">
      <c r="A53" s="10" t="str">
        <f>'Pregnant Women Participating'!A53</f>
        <v>Eight Northern Pueblos, NM</v>
      </c>
      <c r="B53" s="18">
        <v>216</v>
      </c>
      <c r="C53" s="16">
        <v>218</v>
      </c>
      <c r="D53" s="16">
        <v>216</v>
      </c>
      <c r="E53" s="16">
        <v>183</v>
      </c>
      <c r="F53" s="16">
        <v>180</v>
      </c>
      <c r="G53" s="16">
        <v>168</v>
      </c>
      <c r="H53" s="16">
        <v>162</v>
      </c>
      <c r="I53" s="16">
        <v>168</v>
      </c>
      <c r="J53" s="16">
        <v>175</v>
      </c>
      <c r="K53" s="16">
        <v>182</v>
      </c>
      <c r="L53" s="16">
        <v>218</v>
      </c>
      <c r="M53" s="51">
        <v>223</v>
      </c>
      <c r="N53" s="18">
        <f t="shared" si="1"/>
        <v>192.41666666666666</v>
      </c>
    </row>
    <row r="54" spans="1:14" ht="12" customHeight="1">
      <c r="A54" s="10" t="str">
        <f>'Pregnant Women Participating'!A54</f>
        <v>Five Sandoval Pueblos, NM</v>
      </c>
      <c r="B54" s="18">
        <v>219</v>
      </c>
      <c r="C54" s="16">
        <v>216</v>
      </c>
      <c r="D54" s="16">
        <v>220</v>
      </c>
      <c r="E54" s="16">
        <v>175</v>
      </c>
      <c r="F54" s="16">
        <v>190</v>
      </c>
      <c r="G54" s="16">
        <v>189</v>
      </c>
      <c r="H54" s="16">
        <v>175</v>
      </c>
      <c r="I54" s="16">
        <v>199</v>
      </c>
      <c r="J54" s="16">
        <v>200</v>
      </c>
      <c r="K54" s="16">
        <v>207</v>
      </c>
      <c r="L54" s="16">
        <v>213</v>
      </c>
      <c r="M54" s="51">
        <v>221</v>
      </c>
      <c r="N54" s="18">
        <f t="shared" si="1"/>
        <v>202</v>
      </c>
    </row>
    <row r="55" spans="1:14" ht="12" customHeight="1">
      <c r="A55" s="10" t="str">
        <f>'Pregnant Women Participating'!A55</f>
        <v>Isleta Pueblo, NM</v>
      </c>
      <c r="B55" s="18">
        <v>557</v>
      </c>
      <c r="C55" s="16">
        <v>555</v>
      </c>
      <c r="D55" s="16">
        <v>518</v>
      </c>
      <c r="E55" s="16">
        <v>526</v>
      </c>
      <c r="F55" s="16">
        <v>541</v>
      </c>
      <c r="G55" s="16">
        <v>551</v>
      </c>
      <c r="H55" s="16">
        <v>551</v>
      </c>
      <c r="I55" s="16">
        <v>538</v>
      </c>
      <c r="J55" s="16">
        <v>551</v>
      </c>
      <c r="K55" s="16">
        <v>553</v>
      </c>
      <c r="L55" s="16">
        <v>539</v>
      </c>
      <c r="M55" s="51">
        <v>536</v>
      </c>
      <c r="N55" s="18">
        <f t="shared" si="1"/>
        <v>543</v>
      </c>
    </row>
    <row r="56" spans="1:14" ht="12" customHeight="1">
      <c r="A56" s="10" t="str">
        <f>'Pregnant Women Participating'!A56</f>
        <v>San Felipe Pueblo, NM</v>
      </c>
      <c r="B56" s="18">
        <v>194</v>
      </c>
      <c r="C56" s="16">
        <v>196</v>
      </c>
      <c r="D56" s="16">
        <v>166</v>
      </c>
      <c r="E56" s="16">
        <v>193</v>
      </c>
      <c r="F56" s="16">
        <v>196</v>
      </c>
      <c r="G56" s="16">
        <v>193</v>
      </c>
      <c r="H56" s="16">
        <v>192</v>
      </c>
      <c r="I56" s="16">
        <v>175</v>
      </c>
      <c r="J56" s="16">
        <v>186</v>
      </c>
      <c r="K56" s="16">
        <v>197</v>
      </c>
      <c r="L56" s="16">
        <v>208</v>
      </c>
      <c r="M56" s="51">
        <v>204</v>
      </c>
      <c r="N56" s="18">
        <f t="shared" si="1"/>
        <v>191.66666666666666</v>
      </c>
    </row>
    <row r="57" spans="1:14" ht="12" customHeight="1">
      <c r="A57" s="10" t="str">
        <f>'Pregnant Women Participating'!A57</f>
        <v>Santo Domingo Tribe, NM</v>
      </c>
      <c r="B57" s="18">
        <v>127</v>
      </c>
      <c r="C57" s="16">
        <v>129</v>
      </c>
      <c r="D57" s="16">
        <v>128</v>
      </c>
      <c r="E57" s="16">
        <v>139</v>
      </c>
      <c r="F57" s="16">
        <v>139</v>
      </c>
      <c r="G57" s="16">
        <v>130</v>
      </c>
      <c r="H57" s="16">
        <v>132</v>
      </c>
      <c r="I57" s="16">
        <v>128</v>
      </c>
      <c r="J57" s="16">
        <v>133</v>
      </c>
      <c r="K57" s="16">
        <v>132</v>
      </c>
      <c r="L57" s="16">
        <v>132</v>
      </c>
      <c r="M57" s="51">
        <v>146</v>
      </c>
      <c r="N57" s="18">
        <f t="shared" si="1"/>
        <v>132.91666666666666</v>
      </c>
    </row>
    <row r="58" spans="1:14" ht="12" customHeight="1">
      <c r="A58" s="10" t="str">
        <f>'Pregnant Women Participating'!A58</f>
        <v>Zuni Pueblo, NM</v>
      </c>
      <c r="B58" s="18">
        <v>439</v>
      </c>
      <c r="C58" s="16">
        <v>409</v>
      </c>
      <c r="D58" s="16">
        <v>413</v>
      </c>
      <c r="E58" s="16">
        <v>404</v>
      </c>
      <c r="F58" s="16">
        <v>423</v>
      </c>
      <c r="G58" s="16">
        <v>417</v>
      </c>
      <c r="H58" s="16">
        <v>462</v>
      </c>
      <c r="I58" s="16">
        <v>432</v>
      </c>
      <c r="J58" s="16">
        <v>471</v>
      </c>
      <c r="K58" s="16">
        <v>456</v>
      </c>
      <c r="L58" s="16">
        <v>469</v>
      </c>
      <c r="M58" s="51">
        <v>436</v>
      </c>
      <c r="N58" s="18">
        <f t="shared" si="1"/>
        <v>435.9166666666667</v>
      </c>
    </row>
    <row r="59" spans="1:14" ht="12" customHeight="1">
      <c r="A59" s="10" t="str">
        <f>'Pregnant Women Participating'!A59</f>
        <v>Cherokee Nation, OK</v>
      </c>
      <c r="B59" s="18">
        <v>3917</v>
      </c>
      <c r="C59" s="16">
        <v>3927</v>
      </c>
      <c r="D59" s="16">
        <v>3742</v>
      </c>
      <c r="E59" s="16">
        <v>3798</v>
      </c>
      <c r="F59" s="16">
        <v>3694</v>
      </c>
      <c r="G59" s="16">
        <v>3751</v>
      </c>
      <c r="H59" s="16">
        <v>3883</v>
      </c>
      <c r="I59" s="16">
        <v>3923</v>
      </c>
      <c r="J59" s="16">
        <v>3907</v>
      </c>
      <c r="K59" s="16">
        <v>3984</v>
      </c>
      <c r="L59" s="16">
        <v>4117</v>
      </c>
      <c r="M59" s="51">
        <v>4062</v>
      </c>
      <c r="N59" s="18">
        <f t="shared" si="1"/>
        <v>3892.0833333333335</v>
      </c>
    </row>
    <row r="60" spans="1:14" ht="12" customHeight="1">
      <c r="A60" s="10" t="str">
        <f>'Pregnant Women Participating'!A60</f>
        <v>Chickasaw Nation, OK</v>
      </c>
      <c r="B60" s="18">
        <v>1668</v>
      </c>
      <c r="C60" s="16">
        <v>1737</v>
      </c>
      <c r="D60" s="16">
        <v>1686</v>
      </c>
      <c r="E60" s="16">
        <v>1757</v>
      </c>
      <c r="F60" s="16">
        <v>1740</v>
      </c>
      <c r="G60" s="16">
        <v>1753</v>
      </c>
      <c r="H60" s="16">
        <v>1815</v>
      </c>
      <c r="I60" s="16">
        <v>1876</v>
      </c>
      <c r="J60" s="16">
        <v>1846</v>
      </c>
      <c r="K60" s="16">
        <v>1884</v>
      </c>
      <c r="L60" s="16">
        <v>1899</v>
      </c>
      <c r="M60" s="51">
        <v>1886</v>
      </c>
      <c r="N60" s="18">
        <f t="shared" si="1"/>
        <v>1795.5833333333333</v>
      </c>
    </row>
    <row r="61" spans="1:14" ht="12" customHeight="1">
      <c r="A61" s="10" t="str">
        <f>'Pregnant Women Participating'!A61</f>
        <v>Choctaw Nation, OK</v>
      </c>
      <c r="B61" s="18">
        <v>1837</v>
      </c>
      <c r="C61" s="16">
        <v>1729</v>
      </c>
      <c r="D61" s="16">
        <v>1745</v>
      </c>
      <c r="E61" s="16">
        <v>1584</v>
      </c>
      <c r="F61" s="16">
        <v>1564</v>
      </c>
      <c r="G61" s="16">
        <v>1622</v>
      </c>
      <c r="H61" s="16">
        <v>1719</v>
      </c>
      <c r="I61" s="16">
        <v>1755</v>
      </c>
      <c r="J61" s="16">
        <v>1787</v>
      </c>
      <c r="K61" s="16">
        <v>1842</v>
      </c>
      <c r="L61" s="16">
        <v>1929</v>
      </c>
      <c r="M61" s="51">
        <v>1934</v>
      </c>
      <c r="N61" s="18">
        <f t="shared" si="1"/>
        <v>1753.9166666666667</v>
      </c>
    </row>
    <row r="62" spans="1:14" ht="12" customHeight="1">
      <c r="A62" s="10" t="str">
        <f>'Pregnant Women Participating'!A62</f>
        <v>Citizen Potawatomi Nation, OK</v>
      </c>
      <c r="B62" s="18">
        <v>977</v>
      </c>
      <c r="C62" s="16">
        <v>974</v>
      </c>
      <c r="D62" s="16">
        <v>888</v>
      </c>
      <c r="E62" s="16">
        <v>957</v>
      </c>
      <c r="F62" s="16">
        <v>940</v>
      </c>
      <c r="G62" s="16">
        <v>883</v>
      </c>
      <c r="H62" s="16">
        <v>894</v>
      </c>
      <c r="I62" s="16">
        <v>895</v>
      </c>
      <c r="J62" s="16">
        <v>873</v>
      </c>
      <c r="K62" s="16">
        <v>869</v>
      </c>
      <c r="L62" s="16">
        <v>868</v>
      </c>
      <c r="M62" s="51">
        <v>878</v>
      </c>
      <c r="N62" s="18">
        <f t="shared" si="1"/>
        <v>908</v>
      </c>
    </row>
    <row r="63" spans="1:14" ht="12" customHeight="1">
      <c r="A63" s="10" t="str">
        <f>'Pregnant Women Participating'!A63</f>
        <v>Inter-Tribal Council, OK</v>
      </c>
      <c r="B63" s="18">
        <v>438</v>
      </c>
      <c r="C63" s="16">
        <v>478</v>
      </c>
      <c r="D63" s="16">
        <v>407</v>
      </c>
      <c r="E63" s="16">
        <v>449</v>
      </c>
      <c r="F63" s="16">
        <v>456</v>
      </c>
      <c r="G63" s="16">
        <v>456</v>
      </c>
      <c r="H63" s="16">
        <v>481</v>
      </c>
      <c r="I63" s="16">
        <v>459</v>
      </c>
      <c r="J63" s="16">
        <v>466</v>
      </c>
      <c r="K63" s="16">
        <v>450</v>
      </c>
      <c r="L63" s="16">
        <v>461</v>
      </c>
      <c r="M63" s="51">
        <v>463</v>
      </c>
      <c r="N63" s="18">
        <f t="shared" si="1"/>
        <v>455.3333333333333</v>
      </c>
    </row>
    <row r="64" spans="1:14" ht="12" customHeight="1">
      <c r="A64" s="10" t="str">
        <f>'Pregnant Women Participating'!A64</f>
        <v>Muscogee Creek Nation, OK</v>
      </c>
      <c r="B64" s="18">
        <v>1476</v>
      </c>
      <c r="C64" s="16">
        <v>1436</v>
      </c>
      <c r="D64" s="16">
        <v>1393</v>
      </c>
      <c r="E64" s="16">
        <v>1482</v>
      </c>
      <c r="F64" s="16">
        <v>1431</v>
      </c>
      <c r="G64" s="16">
        <v>1476</v>
      </c>
      <c r="H64" s="16">
        <v>1464</v>
      </c>
      <c r="I64" s="16">
        <v>1478</v>
      </c>
      <c r="J64" s="16">
        <v>1476</v>
      </c>
      <c r="K64" s="16">
        <v>1505</v>
      </c>
      <c r="L64" s="16">
        <v>1496</v>
      </c>
      <c r="M64" s="51">
        <v>1524</v>
      </c>
      <c r="N64" s="18">
        <f t="shared" si="1"/>
        <v>1469.75</v>
      </c>
    </row>
    <row r="65" spans="1:14" ht="12" customHeight="1">
      <c r="A65" s="10" t="str">
        <f>'Pregnant Women Participating'!A65</f>
        <v>Osage Tribal Council, OK</v>
      </c>
      <c r="B65" s="18">
        <v>1207</v>
      </c>
      <c r="C65" s="16">
        <v>1230</v>
      </c>
      <c r="D65" s="16">
        <v>1126</v>
      </c>
      <c r="E65" s="16">
        <v>1182</v>
      </c>
      <c r="F65" s="16">
        <v>1177</v>
      </c>
      <c r="G65" s="16">
        <v>1207</v>
      </c>
      <c r="H65" s="16">
        <v>1172</v>
      </c>
      <c r="I65" s="16">
        <v>1185</v>
      </c>
      <c r="J65" s="16">
        <v>1217</v>
      </c>
      <c r="K65" s="16">
        <v>1255</v>
      </c>
      <c r="L65" s="16">
        <v>1287</v>
      </c>
      <c r="M65" s="51">
        <v>1307</v>
      </c>
      <c r="N65" s="18">
        <f t="shared" si="1"/>
        <v>1212.6666666666667</v>
      </c>
    </row>
    <row r="66" spans="1:14" ht="12" customHeight="1">
      <c r="A66" s="10" t="str">
        <f>'Pregnant Women Participating'!A66</f>
        <v>Otoe-Missouria Tribe, OK</v>
      </c>
      <c r="B66" s="18">
        <v>259</v>
      </c>
      <c r="C66" s="16">
        <v>363</v>
      </c>
      <c r="D66" s="16">
        <v>343</v>
      </c>
      <c r="E66" s="16">
        <v>345</v>
      </c>
      <c r="F66" s="16">
        <v>344</v>
      </c>
      <c r="G66" s="16">
        <v>365</v>
      </c>
      <c r="H66" s="16">
        <v>361</v>
      </c>
      <c r="I66" s="16">
        <v>385</v>
      </c>
      <c r="J66" s="16">
        <v>376</v>
      </c>
      <c r="K66" s="16">
        <v>383</v>
      </c>
      <c r="L66" s="16">
        <v>399</v>
      </c>
      <c r="M66" s="51">
        <v>420</v>
      </c>
      <c r="N66" s="18">
        <f t="shared" si="1"/>
        <v>361.9166666666667</v>
      </c>
    </row>
    <row r="67" spans="1:14" ht="12" customHeight="1">
      <c r="A67" s="10" t="str">
        <f>'Pregnant Women Participating'!A67</f>
        <v>Wichita, Caddo &amp; Delaware (WCD), OK</v>
      </c>
      <c r="B67" s="18">
        <v>1760</v>
      </c>
      <c r="C67" s="16">
        <v>1625</v>
      </c>
      <c r="D67" s="16">
        <v>1574</v>
      </c>
      <c r="E67" s="16">
        <v>1658</v>
      </c>
      <c r="F67" s="16">
        <v>1606</v>
      </c>
      <c r="G67" s="16">
        <v>1685</v>
      </c>
      <c r="H67" s="16">
        <v>1661</v>
      </c>
      <c r="I67" s="16">
        <v>1699</v>
      </c>
      <c r="J67" s="16">
        <v>1779</v>
      </c>
      <c r="K67" s="16">
        <v>1808</v>
      </c>
      <c r="L67" s="16">
        <v>1910</v>
      </c>
      <c r="M67" s="51">
        <v>1918</v>
      </c>
      <c r="N67" s="18">
        <f t="shared" si="1"/>
        <v>1723.5833333333333</v>
      </c>
    </row>
    <row r="68" spans="1:14" s="23" customFormat="1" ht="24.75" customHeight="1">
      <c r="A68" s="19" t="str">
        <f>'Pregnant Women Participating'!A68</f>
        <v>Southwest Region</v>
      </c>
      <c r="B68" s="21">
        <v>659554</v>
      </c>
      <c r="C68" s="20">
        <v>652144</v>
      </c>
      <c r="D68" s="20">
        <v>640363</v>
      </c>
      <c r="E68" s="20">
        <v>650020</v>
      </c>
      <c r="F68" s="20">
        <v>647335</v>
      </c>
      <c r="G68" s="20">
        <v>653254</v>
      </c>
      <c r="H68" s="20">
        <v>663108</v>
      </c>
      <c r="I68" s="20">
        <v>671799</v>
      </c>
      <c r="J68" s="20">
        <v>679082</v>
      </c>
      <c r="K68" s="20">
        <v>686957</v>
      </c>
      <c r="L68" s="20">
        <v>696338</v>
      </c>
      <c r="M68" s="50">
        <v>701366</v>
      </c>
      <c r="N68" s="21">
        <f t="shared" si="1"/>
        <v>666776.6666666666</v>
      </c>
    </row>
    <row r="69" spans="1:14" ht="12" customHeight="1">
      <c r="A69" s="10" t="str">
        <f>'Pregnant Women Participating'!A69</f>
        <v>Colorado</v>
      </c>
      <c r="B69" s="18">
        <v>46493</v>
      </c>
      <c r="C69" s="16">
        <v>45957</v>
      </c>
      <c r="D69" s="16">
        <v>45695</v>
      </c>
      <c r="E69" s="16">
        <v>47270</v>
      </c>
      <c r="F69" s="16">
        <v>47427</v>
      </c>
      <c r="G69" s="16">
        <v>48402</v>
      </c>
      <c r="H69" s="16">
        <v>48534</v>
      </c>
      <c r="I69" s="16">
        <v>49072</v>
      </c>
      <c r="J69" s="16">
        <v>49432</v>
      </c>
      <c r="K69" s="16">
        <v>49925</v>
      </c>
      <c r="L69" s="16">
        <v>50166</v>
      </c>
      <c r="M69" s="51">
        <v>51006</v>
      </c>
      <c r="N69" s="18">
        <f t="shared" si="1"/>
        <v>48281.583333333336</v>
      </c>
    </row>
    <row r="70" spans="1:14" ht="12" customHeight="1">
      <c r="A70" s="10" t="str">
        <f>'Pregnant Women Participating'!A70</f>
        <v>Iowa</v>
      </c>
      <c r="B70" s="18">
        <v>37819</v>
      </c>
      <c r="C70" s="16">
        <v>37511</v>
      </c>
      <c r="D70" s="16">
        <v>36845</v>
      </c>
      <c r="E70" s="16">
        <v>37338</v>
      </c>
      <c r="F70" s="16">
        <v>36737</v>
      </c>
      <c r="G70" s="16">
        <v>37193</v>
      </c>
      <c r="H70" s="16">
        <v>37467</v>
      </c>
      <c r="I70" s="16">
        <v>38062</v>
      </c>
      <c r="J70" s="16">
        <v>38206</v>
      </c>
      <c r="K70" s="16">
        <v>38709</v>
      </c>
      <c r="L70" s="16">
        <v>39421</v>
      </c>
      <c r="M70" s="51">
        <v>39865</v>
      </c>
      <c r="N70" s="18">
        <f aca="true" t="shared" si="2" ref="N70:N101">IF(SUM(B70:M70)&gt;0,AVERAGE(B70:M70)," ")</f>
        <v>37931.083333333336</v>
      </c>
    </row>
    <row r="71" spans="1:14" ht="12" customHeight="1">
      <c r="A71" s="10" t="str">
        <f>'Pregnant Women Participating'!A71</f>
        <v>Kansas</v>
      </c>
      <c r="B71" s="18">
        <v>36511</v>
      </c>
      <c r="C71" s="16">
        <v>36325</v>
      </c>
      <c r="D71" s="16">
        <v>35309</v>
      </c>
      <c r="E71" s="16">
        <v>36127</v>
      </c>
      <c r="F71" s="16">
        <v>35696</v>
      </c>
      <c r="G71" s="16">
        <v>35908</v>
      </c>
      <c r="H71" s="16">
        <v>36064</v>
      </c>
      <c r="I71" s="16">
        <v>36376</v>
      </c>
      <c r="J71" s="16">
        <v>36720</v>
      </c>
      <c r="K71" s="16">
        <v>37644</v>
      </c>
      <c r="L71" s="16">
        <v>38208</v>
      </c>
      <c r="M71" s="51">
        <v>38661</v>
      </c>
      <c r="N71" s="18">
        <f t="shared" si="2"/>
        <v>36629.083333333336</v>
      </c>
    </row>
    <row r="72" spans="1:14" ht="12" customHeight="1">
      <c r="A72" s="10" t="str">
        <f>'Pregnant Women Participating'!A72</f>
        <v>Missouri</v>
      </c>
      <c r="B72" s="18">
        <v>63126</v>
      </c>
      <c r="C72" s="16">
        <v>63331</v>
      </c>
      <c r="D72" s="16">
        <v>61776</v>
      </c>
      <c r="E72" s="16">
        <v>64336</v>
      </c>
      <c r="F72" s="16">
        <v>63612</v>
      </c>
      <c r="G72" s="16">
        <v>63499</v>
      </c>
      <c r="H72" s="16">
        <v>65669</v>
      </c>
      <c r="I72" s="16">
        <v>65202</v>
      </c>
      <c r="J72" s="16">
        <v>66518</v>
      </c>
      <c r="K72" s="16">
        <v>67696</v>
      </c>
      <c r="L72" s="16">
        <v>68995</v>
      </c>
      <c r="M72" s="51">
        <v>70700</v>
      </c>
      <c r="N72" s="18">
        <f t="shared" si="2"/>
        <v>65371.666666666664</v>
      </c>
    </row>
    <row r="73" spans="1:14" ht="12" customHeight="1">
      <c r="A73" s="10" t="str">
        <f>'Pregnant Women Participating'!A73</f>
        <v>Montana</v>
      </c>
      <c r="B73" s="18">
        <v>10865</v>
      </c>
      <c r="C73" s="16">
        <v>10758</v>
      </c>
      <c r="D73" s="16">
        <v>10366</v>
      </c>
      <c r="E73" s="16">
        <v>10635</v>
      </c>
      <c r="F73" s="16">
        <v>10202</v>
      </c>
      <c r="G73" s="16">
        <v>10345</v>
      </c>
      <c r="H73" s="16">
        <v>10387</v>
      </c>
      <c r="I73" s="16">
        <v>10259</v>
      </c>
      <c r="J73" s="16">
        <v>10139</v>
      </c>
      <c r="K73" s="16">
        <v>10294</v>
      </c>
      <c r="L73" s="16">
        <v>10372</v>
      </c>
      <c r="M73" s="51">
        <v>10236</v>
      </c>
      <c r="N73" s="18">
        <f t="shared" si="2"/>
        <v>10404.833333333334</v>
      </c>
    </row>
    <row r="74" spans="1:14" ht="12" customHeight="1">
      <c r="A74" s="10" t="str">
        <f>'Pregnant Women Participating'!A74</f>
        <v>Nebraska</v>
      </c>
      <c r="B74" s="18">
        <v>22072</v>
      </c>
      <c r="C74" s="16">
        <v>22243</v>
      </c>
      <c r="D74" s="16">
        <v>21417</v>
      </c>
      <c r="E74" s="16">
        <v>22696</v>
      </c>
      <c r="F74" s="16">
        <v>22240</v>
      </c>
      <c r="G74" s="16">
        <v>22035</v>
      </c>
      <c r="H74" s="16">
        <v>22424</v>
      </c>
      <c r="I74" s="16">
        <v>22416</v>
      </c>
      <c r="J74" s="16">
        <v>22540</v>
      </c>
      <c r="K74" s="16">
        <v>22830</v>
      </c>
      <c r="L74" s="16">
        <v>22988</v>
      </c>
      <c r="M74" s="51">
        <v>23109</v>
      </c>
      <c r="N74" s="18">
        <f t="shared" si="2"/>
        <v>22417.5</v>
      </c>
    </row>
    <row r="75" spans="1:14" ht="12" customHeight="1">
      <c r="A75" s="10" t="str">
        <f>'Pregnant Women Participating'!A75</f>
        <v>North Dakota</v>
      </c>
      <c r="B75" s="18">
        <v>7129</v>
      </c>
      <c r="C75" s="16">
        <v>7096</v>
      </c>
      <c r="D75" s="16">
        <v>6767</v>
      </c>
      <c r="E75" s="16">
        <v>6929</v>
      </c>
      <c r="F75" s="16">
        <v>6935</v>
      </c>
      <c r="G75" s="16">
        <v>6855</v>
      </c>
      <c r="H75" s="16">
        <v>7100</v>
      </c>
      <c r="I75" s="16">
        <v>6977</v>
      </c>
      <c r="J75" s="16">
        <v>6950</v>
      </c>
      <c r="K75" s="16">
        <v>7137</v>
      </c>
      <c r="L75" s="16">
        <v>7170</v>
      </c>
      <c r="M75" s="51">
        <v>7248</v>
      </c>
      <c r="N75" s="18">
        <f t="shared" si="2"/>
        <v>7024.416666666667</v>
      </c>
    </row>
    <row r="76" spans="1:14" ht="12" customHeight="1">
      <c r="A76" s="10" t="str">
        <f>'Pregnant Women Participating'!A76</f>
        <v>South Dakota</v>
      </c>
      <c r="B76" s="18">
        <v>10183</v>
      </c>
      <c r="C76" s="16">
        <v>10113</v>
      </c>
      <c r="D76" s="16">
        <v>9960</v>
      </c>
      <c r="E76" s="16">
        <v>10178</v>
      </c>
      <c r="F76" s="16">
        <v>10011</v>
      </c>
      <c r="G76" s="16">
        <v>10194</v>
      </c>
      <c r="H76" s="16">
        <v>10400</v>
      </c>
      <c r="I76" s="16">
        <v>10474</v>
      </c>
      <c r="J76" s="16">
        <v>10541</v>
      </c>
      <c r="K76" s="16">
        <v>10585</v>
      </c>
      <c r="L76" s="16">
        <v>10849</v>
      </c>
      <c r="M76" s="51">
        <v>11049</v>
      </c>
      <c r="N76" s="18">
        <f t="shared" si="2"/>
        <v>10378.083333333334</v>
      </c>
    </row>
    <row r="77" spans="1:14" ht="12" customHeight="1">
      <c r="A77" s="10" t="str">
        <f>'Pregnant Women Participating'!A77</f>
        <v>Utah</v>
      </c>
      <c r="B77" s="18">
        <v>33218</v>
      </c>
      <c r="C77" s="16">
        <v>33215</v>
      </c>
      <c r="D77" s="16">
        <v>33213</v>
      </c>
      <c r="E77" s="16">
        <v>33402</v>
      </c>
      <c r="F77" s="16">
        <v>33474</v>
      </c>
      <c r="G77" s="16">
        <v>33889</v>
      </c>
      <c r="H77" s="16">
        <v>34551</v>
      </c>
      <c r="I77" s="16">
        <v>34806</v>
      </c>
      <c r="J77" s="16">
        <v>34682</v>
      </c>
      <c r="K77" s="16">
        <v>35004</v>
      </c>
      <c r="L77" s="16">
        <v>35148</v>
      </c>
      <c r="M77" s="51">
        <v>35570</v>
      </c>
      <c r="N77" s="18">
        <f t="shared" si="2"/>
        <v>34181</v>
      </c>
    </row>
    <row r="78" spans="1:14" ht="12" customHeight="1">
      <c r="A78" s="10" t="str">
        <f>'Pregnant Women Participating'!A78</f>
        <v>Wyoming</v>
      </c>
      <c r="B78" s="18">
        <v>5518</v>
      </c>
      <c r="C78" s="16">
        <v>5463</v>
      </c>
      <c r="D78" s="16">
        <v>5353</v>
      </c>
      <c r="E78" s="16">
        <v>5488</v>
      </c>
      <c r="F78" s="16">
        <v>5470</v>
      </c>
      <c r="G78" s="16">
        <v>5526</v>
      </c>
      <c r="H78" s="16">
        <v>5683</v>
      </c>
      <c r="I78" s="16">
        <v>5696</v>
      </c>
      <c r="J78" s="16">
        <v>5790</v>
      </c>
      <c r="K78" s="16">
        <v>5912</v>
      </c>
      <c r="L78" s="16">
        <v>5892</v>
      </c>
      <c r="M78" s="51">
        <v>5997</v>
      </c>
      <c r="N78" s="18">
        <f t="shared" si="2"/>
        <v>5649</v>
      </c>
    </row>
    <row r="79" spans="1:14" ht="12" customHeight="1">
      <c r="A79" s="10" t="str">
        <f>'Pregnant Women Participating'!A79</f>
        <v>Ute Mountain Ute Tribe, CO</v>
      </c>
      <c r="B79" s="18">
        <v>95</v>
      </c>
      <c r="C79" s="16">
        <v>94</v>
      </c>
      <c r="D79" s="16">
        <v>100</v>
      </c>
      <c r="E79" s="16">
        <v>107</v>
      </c>
      <c r="F79" s="16">
        <v>117</v>
      </c>
      <c r="G79" s="16">
        <v>115</v>
      </c>
      <c r="H79" s="16">
        <v>123</v>
      </c>
      <c r="I79" s="16">
        <v>127</v>
      </c>
      <c r="J79" s="16">
        <v>131</v>
      </c>
      <c r="K79" s="16">
        <v>119</v>
      </c>
      <c r="L79" s="16">
        <v>119</v>
      </c>
      <c r="M79" s="51">
        <v>118</v>
      </c>
      <c r="N79" s="18">
        <f t="shared" si="2"/>
        <v>113.75</v>
      </c>
    </row>
    <row r="80" spans="1:14" ht="12" customHeight="1">
      <c r="A80" s="10" t="str">
        <f>'Pregnant Women Participating'!A80</f>
        <v>Omaha Sioux, NE</v>
      </c>
      <c r="B80" s="18">
        <v>176</v>
      </c>
      <c r="C80" s="16">
        <v>167</v>
      </c>
      <c r="D80" s="16">
        <v>168</v>
      </c>
      <c r="E80" s="16">
        <v>145</v>
      </c>
      <c r="F80" s="16">
        <v>157</v>
      </c>
      <c r="G80" s="16">
        <v>136</v>
      </c>
      <c r="H80" s="16">
        <v>167</v>
      </c>
      <c r="I80" s="16">
        <v>155</v>
      </c>
      <c r="J80" s="16">
        <v>173</v>
      </c>
      <c r="K80" s="16">
        <v>178</v>
      </c>
      <c r="L80" s="16">
        <v>182</v>
      </c>
      <c r="M80" s="51">
        <v>168</v>
      </c>
      <c r="N80" s="18">
        <f t="shared" si="2"/>
        <v>164.33333333333334</v>
      </c>
    </row>
    <row r="81" spans="1:14" ht="12" customHeight="1">
      <c r="A81" s="10" t="str">
        <f>'Pregnant Women Participating'!A81</f>
        <v>Santee Sioux, NE</v>
      </c>
      <c r="B81" s="18">
        <v>61</v>
      </c>
      <c r="C81" s="16">
        <v>71</v>
      </c>
      <c r="D81" s="16">
        <v>69</v>
      </c>
      <c r="E81" s="16">
        <v>71</v>
      </c>
      <c r="F81" s="16">
        <v>70</v>
      </c>
      <c r="G81" s="16">
        <v>80</v>
      </c>
      <c r="H81" s="16">
        <v>76</v>
      </c>
      <c r="I81" s="16">
        <v>79</v>
      </c>
      <c r="J81" s="16">
        <v>75</v>
      </c>
      <c r="K81" s="16">
        <v>86</v>
      </c>
      <c r="L81" s="16">
        <v>80</v>
      </c>
      <c r="M81" s="51">
        <v>79</v>
      </c>
      <c r="N81" s="18">
        <f t="shared" si="2"/>
        <v>74.75</v>
      </c>
    </row>
    <row r="82" spans="1:14" ht="12" customHeight="1">
      <c r="A82" s="10" t="str">
        <f>'Pregnant Women Participating'!A82</f>
        <v>Winnebago Tribe, NE</v>
      </c>
      <c r="B82" s="18">
        <v>143</v>
      </c>
      <c r="C82" s="16">
        <v>147</v>
      </c>
      <c r="D82" s="16">
        <v>130</v>
      </c>
      <c r="E82" s="16">
        <v>133</v>
      </c>
      <c r="F82" s="16">
        <v>121</v>
      </c>
      <c r="G82" s="16">
        <v>112</v>
      </c>
      <c r="H82" s="16">
        <v>133</v>
      </c>
      <c r="I82" s="16">
        <v>136</v>
      </c>
      <c r="J82" s="16">
        <v>137</v>
      </c>
      <c r="K82" s="16">
        <v>134</v>
      </c>
      <c r="L82" s="16">
        <v>148</v>
      </c>
      <c r="M82" s="51">
        <v>134</v>
      </c>
      <c r="N82" s="18">
        <f t="shared" si="2"/>
        <v>134</v>
      </c>
    </row>
    <row r="83" spans="1:14" ht="12" customHeight="1">
      <c r="A83" s="10" t="str">
        <f>'Pregnant Women Participating'!A83</f>
        <v>Standing Rock Sioux Tribe, ND</v>
      </c>
      <c r="B83" s="18">
        <v>601</v>
      </c>
      <c r="C83" s="16">
        <v>599</v>
      </c>
      <c r="D83" s="16">
        <v>603</v>
      </c>
      <c r="E83" s="16">
        <v>597</v>
      </c>
      <c r="F83" s="16">
        <v>605</v>
      </c>
      <c r="G83" s="16">
        <v>608</v>
      </c>
      <c r="H83" s="16">
        <v>622</v>
      </c>
      <c r="I83" s="16">
        <v>620</v>
      </c>
      <c r="J83" s="16">
        <v>623</v>
      </c>
      <c r="K83" s="16">
        <v>641</v>
      </c>
      <c r="L83" s="16">
        <v>638</v>
      </c>
      <c r="M83" s="51">
        <v>621</v>
      </c>
      <c r="N83" s="18">
        <f t="shared" si="2"/>
        <v>614.8333333333334</v>
      </c>
    </row>
    <row r="84" spans="1:14" ht="12" customHeight="1">
      <c r="A84" s="10" t="str">
        <f>'Pregnant Women Participating'!A84</f>
        <v>Three Affiliated Tribes, ND</v>
      </c>
      <c r="B84" s="18">
        <v>212</v>
      </c>
      <c r="C84" s="16">
        <v>215</v>
      </c>
      <c r="D84" s="16">
        <v>200</v>
      </c>
      <c r="E84" s="16">
        <v>202</v>
      </c>
      <c r="F84" s="16">
        <v>175</v>
      </c>
      <c r="G84" s="16">
        <v>176</v>
      </c>
      <c r="H84" s="16">
        <v>175</v>
      </c>
      <c r="I84" s="16">
        <v>170</v>
      </c>
      <c r="J84" s="16">
        <v>169</v>
      </c>
      <c r="K84" s="16">
        <v>170</v>
      </c>
      <c r="L84" s="16">
        <v>184</v>
      </c>
      <c r="M84" s="51">
        <v>180</v>
      </c>
      <c r="N84" s="18">
        <f t="shared" si="2"/>
        <v>185.66666666666666</v>
      </c>
    </row>
    <row r="85" spans="1:14" ht="12" customHeight="1">
      <c r="A85" s="10" t="str">
        <f>'Pregnant Women Participating'!A85</f>
        <v>Cheyenne River Sioux, SD</v>
      </c>
      <c r="B85" s="18">
        <v>464</v>
      </c>
      <c r="C85" s="16">
        <v>460</v>
      </c>
      <c r="D85" s="16">
        <v>444</v>
      </c>
      <c r="E85" s="16">
        <v>467</v>
      </c>
      <c r="F85" s="16">
        <v>459</v>
      </c>
      <c r="G85" s="16">
        <v>459</v>
      </c>
      <c r="H85" s="16">
        <v>466</v>
      </c>
      <c r="I85" s="16">
        <v>456</v>
      </c>
      <c r="J85" s="16">
        <v>464</v>
      </c>
      <c r="K85" s="16">
        <v>454</v>
      </c>
      <c r="L85" s="16">
        <v>451</v>
      </c>
      <c r="M85" s="51">
        <v>446</v>
      </c>
      <c r="N85" s="18">
        <f t="shared" si="2"/>
        <v>457.5</v>
      </c>
    </row>
    <row r="86" spans="1:14" ht="12" customHeight="1">
      <c r="A86" s="10" t="str">
        <f>'Pregnant Women Participating'!A86</f>
        <v>Rosebud Sioux, SD</v>
      </c>
      <c r="B86" s="18">
        <v>708</v>
      </c>
      <c r="C86" s="16">
        <v>713</v>
      </c>
      <c r="D86" s="16">
        <v>715</v>
      </c>
      <c r="E86" s="16">
        <v>708</v>
      </c>
      <c r="F86" s="16">
        <v>696</v>
      </c>
      <c r="G86" s="16">
        <v>651</v>
      </c>
      <c r="H86" s="16">
        <v>669</v>
      </c>
      <c r="I86" s="16">
        <v>698</v>
      </c>
      <c r="J86" s="16">
        <v>716</v>
      </c>
      <c r="K86" s="16">
        <v>746</v>
      </c>
      <c r="L86" s="16">
        <v>757</v>
      </c>
      <c r="M86" s="51">
        <v>778</v>
      </c>
      <c r="N86" s="18">
        <f t="shared" si="2"/>
        <v>712.9166666666666</v>
      </c>
    </row>
    <row r="87" spans="1:14" ht="12" customHeight="1">
      <c r="A87" s="10" t="str">
        <f>'Pregnant Women Participating'!A87</f>
        <v>Northern Arapahoe, WY</v>
      </c>
      <c r="B87" s="18">
        <v>213</v>
      </c>
      <c r="C87" s="16">
        <v>247</v>
      </c>
      <c r="D87" s="16">
        <v>226</v>
      </c>
      <c r="E87" s="16">
        <v>169</v>
      </c>
      <c r="F87" s="16">
        <v>242</v>
      </c>
      <c r="G87" s="16">
        <v>204</v>
      </c>
      <c r="H87" s="16">
        <v>178</v>
      </c>
      <c r="I87" s="16">
        <v>209</v>
      </c>
      <c r="J87" s="16">
        <v>233</v>
      </c>
      <c r="K87" s="16">
        <v>243</v>
      </c>
      <c r="L87" s="16">
        <v>222</v>
      </c>
      <c r="M87" s="51">
        <v>201</v>
      </c>
      <c r="N87" s="18">
        <f t="shared" si="2"/>
        <v>215.58333333333334</v>
      </c>
    </row>
    <row r="88" spans="1:14" ht="12" customHeight="1">
      <c r="A88" s="10" t="str">
        <f>'Pregnant Women Participating'!A88</f>
        <v>Shoshone Tribe, WY</v>
      </c>
      <c r="B88" s="18">
        <v>124</v>
      </c>
      <c r="C88" s="16">
        <v>125</v>
      </c>
      <c r="D88" s="16">
        <v>117</v>
      </c>
      <c r="E88" s="16">
        <v>119</v>
      </c>
      <c r="F88" s="16">
        <v>117</v>
      </c>
      <c r="G88" s="16">
        <v>118</v>
      </c>
      <c r="H88" s="16">
        <v>132</v>
      </c>
      <c r="I88" s="16">
        <v>129</v>
      </c>
      <c r="J88" s="16">
        <v>120</v>
      </c>
      <c r="K88" s="16">
        <v>119</v>
      </c>
      <c r="L88" s="16">
        <v>128</v>
      </c>
      <c r="M88" s="51">
        <v>110</v>
      </c>
      <c r="N88" s="18">
        <f t="shared" si="2"/>
        <v>121.5</v>
      </c>
    </row>
    <row r="89" spans="1:14" s="23" customFormat="1" ht="24.75" customHeight="1">
      <c r="A89" s="19" t="str">
        <f>'Pregnant Women Participating'!A89</f>
        <v>Mountain Plains</v>
      </c>
      <c r="B89" s="21">
        <v>275731</v>
      </c>
      <c r="C89" s="20">
        <v>274850</v>
      </c>
      <c r="D89" s="20">
        <v>269473</v>
      </c>
      <c r="E89" s="20">
        <v>277117</v>
      </c>
      <c r="F89" s="20">
        <v>274563</v>
      </c>
      <c r="G89" s="20">
        <v>276505</v>
      </c>
      <c r="H89" s="20">
        <v>281020</v>
      </c>
      <c r="I89" s="20">
        <v>282119</v>
      </c>
      <c r="J89" s="20">
        <v>284359</v>
      </c>
      <c r="K89" s="20">
        <v>288626</v>
      </c>
      <c r="L89" s="20">
        <v>292118</v>
      </c>
      <c r="M89" s="50">
        <v>296276</v>
      </c>
      <c r="N89" s="21">
        <f t="shared" si="2"/>
        <v>281063.0833333333</v>
      </c>
    </row>
    <row r="90" spans="1:14" ht="12" customHeight="1">
      <c r="A90" s="11" t="str">
        <f>'Pregnant Women Participating'!A90</f>
        <v>Alaska</v>
      </c>
      <c r="B90" s="18">
        <v>12964</v>
      </c>
      <c r="C90" s="16">
        <v>12667</v>
      </c>
      <c r="D90" s="16">
        <v>12368</v>
      </c>
      <c r="E90" s="16">
        <v>12824</v>
      </c>
      <c r="F90" s="16">
        <v>12834</v>
      </c>
      <c r="G90" s="16">
        <v>12671</v>
      </c>
      <c r="H90" s="16">
        <v>12810</v>
      </c>
      <c r="I90" s="16">
        <v>12954</v>
      </c>
      <c r="J90" s="16">
        <v>13371</v>
      </c>
      <c r="K90" s="16">
        <v>13386</v>
      </c>
      <c r="L90" s="16">
        <v>13427</v>
      </c>
      <c r="M90" s="51">
        <v>13344</v>
      </c>
      <c r="N90" s="18">
        <f t="shared" si="2"/>
        <v>12968.333333333334</v>
      </c>
    </row>
    <row r="91" spans="1:14" ht="12" customHeight="1">
      <c r="A91" s="11" t="str">
        <f>'Pregnant Women Participating'!A91</f>
        <v>American Samoa</v>
      </c>
      <c r="B91" s="18">
        <v>4458</v>
      </c>
      <c r="C91" s="16">
        <v>4449</v>
      </c>
      <c r="D91" s="16">
        <v>4471</v>
      </c>
      <c r="E91" s="16">
        <v>4490</v>
      </c>
      <c r="F91" s="16">
        <v>4469</v>
      </c>
      <c r="G91" s="16">
        <v>4480</v>
      </c>
      <c r="H91" s="16">
        <v>4349</v>
      </c>
      <c r="I91" s="16">
        <v>4402</v>
      </c>
      <c r="J91" s="16">
        <v>4421</v>
      </c>
      <c r="K91" s="16">
        <v>4347</v>
      </c>
      <c r="L91" s="16">
        <v>4480</v>
      </c>
      <c r="M91" s="51">
        <v>4504</v>
      </c>
      <c r="N91" s="18">
        <f t="shared" si="2"/>
        <v>4443.333333333333</v>
      </c>
    </row>
    <row r="92" spans="1:14" ht="12" customHeight="1">
      <c r="A92" s="11" t="str">
        <f>'Pregnant Women Participating'!A92</f>
        <v>Arizona</v>
      </c>
      <c r="B92" s="18">
        <v>80388</v>
      </c>
      <c r="C92" s="16">
        <v>79251</v>
      </c>
      <c r="D92" s="16">
        <v>77448</v>
      </c>
      <c r="E92" s="16">
        <v>79202</v>
      </c>
      <c r="F92" s="16">
        <v>78261</v>
      </c>
      <c r="G92" s="16">
        <v>80086</v>
      </c>
      <c r="H92" s="16">
        <v>81574</v>
      </c>
      <c r="I92" s="16">
        <v>82576</v>
      </c>
      <c r="J92" s="16">
        <v>83706</v>
      </c>
      <c r="K92" s="16">
        <v>84895</v>
      </c>
      <c r="L92" s="16">
        <v>86307</v>
      </c>
      <c r="M92" s="51">
        <v>87380</v>
      </c>
      <c r="N92" s="18">
        <f t="shared" si="2"/>
        <v>81756.16666666667</v>
      </c>
    </row>
    <row r="93" spans="1:14" ht="12" customHeight="1">
      <c r="A93" s="11" t="str">
        <f>'Pregnant Women Participating'!A93</f>
        <v>California</v>
      </c>
      <c r="B93" s="18">
        <v>744684</v>
      </c>
      <c r="C93" s="16">
        <v>736568</v>
      </c>
      <c r="D93" s="16">
        <v>710673</v>
      </c>
      <c r="E93" s="16">
        <v>738799</v>
      </c>
      <c r="F93" s="16">
        <v>731120</v>
      </c>
      <c r="G93" s="16">
        <v>735514</v>
      </c>
      <c r="H93" s="16">
        <v>744391</v>
      </c>
      <c r="I93" s="16">
        <v>739364</v>
      </c>
      <c r="J93" s="16">
        <v>738331</v>
      </c>
      <c r="K93" s="16">
        <v>751343</v>
      </c>
      <c r="L93" s="16">
        <v>756982</v>
      </c>
      <c r="M93" s="51">
        <v>762899</v>
      </c>
      <c r="N93" s="18">
        <f t="shared" si="2"/>
        <v>740889</v>
      </c>
    </row>
    <row r="94" spans="1:14" ht="12" customHeight="1">
      <c r="A94" s="11" t="str">
        <f>'Pregnant Women Participating'!A94</f>
        <v>Guam</v>
      </c>
      <c r="B94" s="18">
        <v>3464</v>
      </c>
      <c r="C94" s="16">
        <v>3315</v>
      </c>
      <c r="D94" s="16">
        <v>3272</v>
      </c>
      <c r="E94" s="16">
        <v>3403</v>
      </c>
      <c r="F94" s="16">
        <v>3474</v>
      </c>
      <c r="G94" s="16">
        <v>3588</v>
      </c>
      <c r="H94" s="16">
        <v>3792</v>
      </c>
      <c r="I94" s="16">
        <v>3818</v>
      </c>
      <c r="J94" s="16">
        <v>3811</v>
      </c>
      <c r="K94" s="16">
        <v>3853</v>
      </c>
      <c r="L94" s="16">
        <v>3847</v>
      </c>
      <c r="M94" s="51">
        <v>3982</v>
      </c>
      <c r="N94" s="18">
        <f t="shared" si="2"/>
        <v>3634.9166666666665</v>
      </c>
    </row>
    <row r="95" spans="1:14" ht="12" customHeight="1">
      <c r="A95" s="11" t="str">
        <f>'Pregnant Women Participating'!A95</f>
        <v>Hawaii</v>
      </c>
      <c r="B95" s="18">
        <v>16944</v>
      </c>
      <c r="C95" s="16">
        <v>16795</v>
      </c>
      <c r="D95" s="16">
        <v>16294</v>
      </c>
      <c r="E95" s="16">
        <v>17001</v>
      </c>
      <c r="F95" s="16">
        <v>16747</v>
      </c>
      <c r="G95" s="16">
        <v>16625</v>
      </c>
      <c r="H95" s="16">
        <v>17257</v>
      </c>
      <c r="I95" s="16">
        <v>17219</v>
      </c>
      <c r="J95" s="16">
        <v>17426</v>
      </c>
      <c r="K95" s="16">
        <v>17948</v>
      </c>
      <c r="L95" s="16">
        <v>18168</v>
      </c>
      <c r="M95" s="51">
        <v>18489</v>
      </c>
      <c r="N95" s="18">
        <f t="shared" si="2"/>
        <v>17242.75</v>
      </c>
    </row>
    <row r="96" spans="1:14" ht="12" customHeight="1">
      <c r="A96" s="11" t="str">
        <f>'Pregnant Women Participating'!A96</f>
        <v>Idaho</v>
      </c>
      <c r="B96" s="18">
        <v>20104</v>
      </c>
      <c r="C96" s="16">
        <v>20399</v>
      </c>
      <c r="D96" s="16">
        <v>20127</v>
      </c>
      <c r="E96" s="16">
        <v>21170</v>
      </c>
      <c r="F96" s="16">
        <v>21236</v>
      </c>
      <c r="G96" s="16">
        <v>21820</v>
      </c>
      <c r="H96" s="16">
        <v>22026</v>
      </c>
      <c r="I96" s="16">
        <v>22086</v>
      </c>
      <c r="J96" s="16">
        <v>22190</v>
      </c>
      <c r="K96" s="16">
        <v>22717</v>
      </c>
      <c r="L96" s="16">
        <v>22945</v>
      </c>
      <c r="M96" s="51">
        <v>23369</v>
      </c>
      <c r="N96" s="18">
        <f t="shared" si="2"/>
        <v>21682.416666666668</v>
      </c>
    </row>
    <row r="97" spans="1:14" ht="12" customHeight="1">
      <c r="A97" s="11" t="str">
        <f>'Pregnant Women Participating'!A97</f>
        <v>Nevada</v>
      </c>
      <c r="B97" s="18">
        <v>24913</v>
      </c>
      <c r="C97" s="16">
        <v>25637</v>
      </c>
      <c r="D97" s="16">
        <v>25374</v>
      </c>
      <c r="E97" s="16">
        <v>26180</v>
      </c>
      <c r="F97" s="16">
        <v>26594</v>
      </c>
      <c r="G97" s="16">
        <v>26803</v>
      </c>
      <c r="H97" s="16">
        <v>28066</v>
      </c>
      <c r="I97" s="16">
        <v>28226</v>
      </c>
      <c r="J97" s="16">
        <v>28287</v>
      </c>
      <c r="K97" s="16">
        <v>28849</v>
      </c>
      <c r="L97" s="16">
        <v>29197</v>
      </c>
      <c r="M97" s="51">
        <v>30028</v>
      </c>
      <c r="N97" s="18">
        <f t="shared" si="2"/>
        <v>27346.166666666668</v>
      </c>
    </row>
    <row r="98" spans="1:14" ht="12" customHeight="1">
      <c r="A98" s="11" t="str">
        <f>'Pregnant Women Participating'!A98</f>
        <v>Oregon</v>
      </c>
      <c r="B98" s="18">
        <v>54969</v>
      </c>
      <c r="C98" s="16">
        <v>55019</v>
      </c>
      <c r="D98" s="16">
        <v>54431</v>
      </c>
      <c r="E98" s="16">
        <v>54927</v>
      </c>
      <c r="F98" s="16">
        <v>55475</v>
      </c>
      <c r="G98" s="16">
        <v>55889</v>
      </c>
      <c r="H98" s="16">
        <v>56627</v>
      </c>
      <c r="I98" s="16">
        <v>56410</v>
      </c>
      <c r="J98" s="16">
        <v>57330</v>
      </c>
      <c r="K98" s="16">
        <v>57687</v>
      </c>
      <c r="L98" s="16">
        <v>57932</v>
      </c>
      <c r="M98" s="51">
        <v>58702</v>
      </c>
      <c r="N98" s="18">
        <f t="shared" si="2"/>
        <v>56283.166666666664</v>
      </c>
    </row>
    <row r="99" spans="1:14" ht="12" customHeight="1">
      <c r="A99" s="11" t="str">
        <f>'Pregnant Women Participating'!A99</f>
        <v>Washington</v>
      </c>
      <c r="B99" s="18">
        <v>88664</v>
      </c>
      <c r="C99" s="16">
        <v>88731</v>
      </c>
      <c r="D99" s="16">
        <v>87153</v>
      </c>
      <c r="E99" s="16">
        <v>90201</v>
      </c>
      <c r="F99" s="16">
        <v>90274</v>
      </c>
      <c r="G99" s="16">
        <v>91398</v>
      </c>
      <c r="H99" s="16">
        <v>93320</v>
      </c>
      <c r="I99" s="16">
        <v>94160</v>
      </c>
      <c r="J99" s="16">
        <v>94687</v>
      </c>
      <c r="K99" s="16">
        <v>96500</v>
      </c>
      <c r="L99" s="16">
        <v>96912</v>
      </c>
      <c r="M99" s="51">
        <v>98747</v>
      </c>
      <c r="N99" s="18">
        <f t="shared" si="2"/>
        <v>92562.25</v>
      </c>
    </row>
    <row r="100" spans="1:14" ht="12" customHeight="1">
      <c r="A100" s="11" t="str">
        <f>'Pregnant Women Participating'!A100</f>
        <v>Northern Marianas</v>
      </c>
      <c r="B100" s="18">
        <v>649</v>
      </c>
      <c r="C100" s="16">
        <v>914</v>
      </c>
      <c r="D100" s="16">
        <v>1175</v>
      </c>
      <c r="E100" s="16">
        <v>1457</v>
      </c>
      <c r="F100" s="16">
        <v>1473</v>
      </c>
      <c r="G100" s="16">
        <v>1581</v>
      </c>
      <c r="H100" s="16">
        <v>1327</v>
      </c>
      <c r="I100" s="16">
        <v>1382</v>
      </c>
      <c r="J100" s="16">
        <v>1292</v>
      </c>
      <c r="K100" s="16">
        <v>1650</v>
      </c>
      <c r="L100" s="16">
        <v>1821</v>
      </c>
      <c r="M100" s="51">
        <v>1848</v>
      </c>
      <c r="N100" s="18">
        <f t="shared" si="2"/>
        <v>1380.75</v>
      </c>
    </row>
    <row r="101" spans="1:14" ht="12" customHeight="1">
      <c r="A101" s="11" t="str">
        <f>'Pregnant Women Participating'!A101</f>
        <v>Inter-Tribal Council, AZ</v>
      </c>
      <c r="B101" s="18">
        <v>5866</v>
      </c>
      <c r="C101" s="16">
        <v>5742</v>
      </c>
      <c r="D101" s="16">
        <v>5533</v>
      </c>
      <c r="E101" s="16">
        <v>5690</v>
      </c>
      <c r="F101" s="16">
        <v>5463</v>
      </c>
      <c r="G101" s="16">
        <v>5629</v>
      </c>
      <c r="H101" s="16">
        <v>5865</v>
      </c>
      <c r="I101" s="16">
        <v>5688</v>
      </c>
      <c r="J101" s="16">
        <v>5811</v>
      </c>
      <c r="K101" s="16">
        <v>6069</v>
      </c>
      <c r="L101" s="16">
        <v>5936</v>
      </c>
      <c r="M101" s="51">
        <v>6086</v>
      </c>
      <c r="N101" s="18">
        <f t="shared" si="2"/>
        <v>5781.5</v>
      </c>
    </row>
    <row r="102" spans="1:14" ht="12" customHeight="1">
      <c r="A102" s="11" t="str">
        <f>'Pregnant Women Participating'!A102</f>
        <v>Navajo Nation, AZ</v>
      </c>
      <c r="B102" s="18">
        <v>7106</v>
      </c>
      <c r="C102" s="16">
        <v>6992</v>
      </c>
      <c r="D102" s="16">
        <v>6714</v>
      </c>
      <c r="E102" s="16">
        <v>6972</v>
      </c>
      <c r="F102" s="16">
        <v>6777</v>
      </c>
      <c r="G102" s="16">
        <v>6949</v>
      </c>
      <c r="H102" s="16">
        <v>6779</v>
      </c>
      <c r="I102" s="16">
        <v>6879</v>
      </c>
      <c r="J102" s="16">
        <v>7027</v>
      </c>
      <c r="K102" s="16">
        <v>7281</v>
      </c>
      <c r="L102" s="16">
        <v>7237</v>
      </c>
      <c r="M102" s="51">
        <v>7426</v>
      </c>
      <c r="N102" s="18">
        <f>IF(SUM(B102:M102)&gt;0,AVERAGE(B102:M102)," ")</f>
        <v>7011.583333333333</v>
      </c>
    </row>
    <row r="103" spans="1:14" ht="12" customHeight="1">
      <c r="A103" s="11" t="str">
        <f>'Pregnant Women Participating'!A103</f>
        <v>Inter-Tribal Council, NV</v>
      </c>
      <c r="B103" s="18">
        <v>889</v>
      </c>
      <c r="C103" s="16">
        <v>890</v>
      </c>
      <c r="D103" s="16">
        <v>917</v>
      </c>
      <c r="E103" s="16">
        <v>924</v>
      </c>
      <c r="F103" s="16">
        <v>907</v>
      </c>
      <c r="G103" s="16">
        <v>913</v>
      </c>
      <c r="H103" s="16">
        <v>889</v>
      </c>
      <c r="I103" s="16">
        <v>929</v>
      </c>
      <c r="J103" s="16">
        <v>955</v>
      </c>
      <c r="K103" s="16">
        <v>996</v>
      </c>
      <c r="L103" s="16">
        <v>1001</v>
      </c>
      <c r="M103" s="51">
        <v>1002</v>
      </c>
      <c r="N103" s="18">
        <f>IF(SUM(B103:M103)&gt;0,AVERAGE(B103:M103)," ")</f>
        <v>934.3333333333334</v>
      </c>
    </row>
    <row r="104" spans="1:14" s="23" customFormat="1" ht="24.75" customHeight="1">
      <c r="A104" s="19" t="str">
        <f>'Pregnant Women Participating'!A104</f>
        <v>Western Region</v>
      </c>
      <c r="B104" s="21">
        <v>1066062</v>
      </c>
      <c r="C104" s="20">
        <v>1057369</v>
      </c>
      <c r="D104" s="20">
        <v>1025950</v>
      </c>
      <c r="E104" s="20">
        <v>1063240</v>
      </c>
      <c r="F104" s="20">
        <v>1055104</v>
      </c>
      <c r="G104" s="20">
        <v>1063946</v>
      </c>
      <c r="H104" s="20">
        <v>1079072</v>
      </c>
      <c r="I104" s="20">
        <v>1076093</v>
      </c>
      <c r="J104" s="20">
        <v>1078645</v>
      </c>
      <c r="K104" s="20">
        <v>1097521</v>
      </c>
      <c r="L104" s="20">
        <v>1106192</v>
      </c>
      <c r="M104" s="50">
        <v>1117806</v>
      </c>
      <c r="N104" s="21">
        <f>IF(SUM(B104:M104)&gt;0,AVERAGE(B104:M104)," ")</f>
        <v>1073916.6666666667</v>
      </c>
    </row>
    <row r="105" spans="1:14" s="38" customFormat="1" ht="16.5" customHeight="1" thickBot="1">
      <c r="A105" s="35" t="str">
        <f>'Pregnant Women Participating'!A105</f>
        <v>TOTAL</v>
      </c>
      <c r="B105" s="36">
        <v>4253173</v>
      </c>
      <c r="C105" s="37">
        <v>4220520</v>
      </c>
      <c r="D105" s="37">
        <v>4143013</v>
      </c>
      <c r="E105" s="37">
        <v>4234232</v>
      </c>
      <c r="F105" s="37">
        <v>4209698</v>
      </c>
      <c r="G105" s="37">
        <v>4260286</v>
      </c>
      <c r="H105" s="37">
        <v>4321185</v>
      </c>
      <c r="I105" s="37">
        <v>4353945</v>
      </c>
      <c r="J105" s="37">
        <v>4396347</v>
      </c>
      <c r="K105" s="37">
        <v>4456566</v>
      </c>
      <c r="L105" s="37">
        <v>4516808</v>
      </c>
      <c r="M105" s="53">
        <v>4580507</v>
      </c>
      <c r="N105" s="36">
        <f>IF(SUM(B105:M105)&gt;0,AVERAGE(B105:M105)," ")</f>
        <v>4328856.666666667</v>
      </c>
    </row>
    <row r="106" s="7" customFormat="1" ht="12.75" customHeight="1" thickTop="1">
      <c r="A106" s="12"/>
    </row>
    <row r="107" ht="12">
      <c r="A107" s="12"/>
    </row>
    <row r="108" s="34" customFormat="1" ht="12.75">
      <c r="A108" s="14" t="s">
        <v>1</v>
      </c>
    </row>
  </sheetData>
  <sheetProtection/>
  <printOptions/>
  <pageMargins left="0.5" right="0.5" top="0.5" bottom="0.5" header="0.5" footer="0.3"/>
  <pageSetup fitToHeight="0" fitToWidth="1" horizontalDpi="600" verticalDpi="600" orientation="landscape" scale="91" r:id="rId1"/>
  <headerFooter alignWithMargins="0">
    <oddFooter>&amp;L&amp;6Source: National Data Bank, USDA/Food and Nutrition Service&amp;C&amp;6Page &amp;P of &amp;N&amp;R&amp;6Printed on: 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4.7109375" style="13" customWidth="1"/>
    <col min="2" max="13" width="11.7109375" style="3" customWidth="1"/>
    <col min="14" max="14" width="13.7109375" style="3" customWidth="1"/>
    <col min="15" max="16384" width="9.140625" style="3" customWidth="1"/>
  </cols>
  <sheetData>
    <row r="1" spans="1:13" ht="12" customHeight="1">
      <c r="A1" s="14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14" t="str">
        <f>'Pregnant Women Participating'!A2</f>
        <v>FISCAL YEAR 2008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" customHeight="1">
      <c r="A3" s="1" t="str">
        <f>'Pregnant Women Participating'!A3</f>
        <v>Data as of March 08, 2013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s="5" customFormat="1" ht="24" customHeight="1">
      <c r="A5" s="9" t="s">
        <v>0</v>
      </c>
      <c r="B5" s="24">
        <f>DATE(RIGHT(A2,4)-1,10,1)</f>
        <v>39356</v>
      </c>
      <c r="C5" s="25">
        <f>DATE(RIGHT(A2,4)-1,11,1)</f>
        <v>39387</v>
      </c>
      <c r="D5" s="25">
        <f>DATE(RIGHT(A2,4)-1,12,1)</f>
        <v>39417</v>
      </c>
      <c r="E5" s="25">
        <f>DATE(RIGHT(A2,4),1,1)</f>
        <v>39448</v>
      </c>
      <c r="F5" s="25">
        <f>DATE(RIGHT(A2,4),2,1)</f>
        <v>39479</v>
      </c>
      <c r="G5" s="25">
        <f>DATE(RIGHT(A2,4),3,1)</f>
        <v>39508</v>
      </c>
      <c r="H5" s="25">
        <f>DATE(RIGHT(A2,4),4,1)</f>
        <v>39539</v>
      </c>
      <c r="I5" s="25">
        <f>DATE(RIGHT(A2,4),5,1)</f>
        <v>39569</v>
      </c>
      <c r="J5" s="25">
        <f>DATE(RIGHT(A2,4),6,1)</f>
        <v>39600</v>
      </c>
      <c r="K5" s="25">
        <f>DATE(RIGHT(A2,4),7,1)</f>
        <v>39630</v>
      </c>
      <c r="L5" s="25">
        <f>DATE(RIGHT(A2,4),8,1)</f>
        <v>39661</v>
      </c>
      <c r="M5" s="25">
        <f>DATE(RIGHT(A2,4),9,1)</f>
        <v>39692</v>
      </c>
      <c r="N5" s="17" t="s">
        <v>12</v>
      </c>
    </row>
    <row r="6" spans="1:14" s="7" customFormat="1" ht="12" customHeight="1">
      <c r="A6" s="10" t="str">
        <f>'Pregnant Women Participating'!A6</f>
        <v>Connecticut</v>
      </c>
      <c r="B6" s="18">
        <v>55898</v>
      </c>
      <c r="C6" s="16">
        <v>54686</v>
      </c>
      <c r="D6" s="16">
        <v>54096</v>
      </c>
      <c r="E6" s="16">
        <v>55581</v>
      </c>
      <c r="F6" s="16">
        <v>55114</v>
      </c>
      <c r="G6" s="16">
        <v>55771</v>
      </c>
      <c r="H6" s="16">
        <v>56270</v>
      </c>
      <c r="I6" s="16">
        <v>57035</v>
      </c>
      <c r="J6" s="16">
        <v>57073</v>
      </c>
      <c r="K6" s="16">
        <v>57708</v>
      </c>
      <c r="L6" s="16">
        <v>57923</v>
      </c>
      <c r="M6" s="51">
        <v>58782</v>
      </c>
      <c r="N6" s="18">
        <f aca="true" t="shared" si="0" ref="N6:N37">IF(SUM(B6:M6)&gt;0,AVERAGE(B6:M6)," ")</f>
        <v>56328.083333333336</v>
      </c>
    </row>
    <row r="7" spans="1:14" s="7" customFormat="1" ht="12" customHeight="1">
      <c r="A7" s="10" t="str">
        <f>'Pregnant Women Participating'!A7</f>
        <v>Maine</v>
      </c>
      <c r="B7" s="18">
        <v>25443</v>
      </c>
      <c r="C7" s="16">
        <v>25414</v>
      </c>
      <c r="D7" s="16">
        <v>25059</v>
      </c>
      <c r="E7" s="16">
        <v>25508</v>
      </c>
      <c r="F7" s="16">
        <v>25127</v>
      </c>
      <c r="G7" s="16">
        <v>25571</v>
      </c>
      <c r="H7" s="16">
        <v>25622</v>
      </c>
      <c r="I7" s="16">
        <v>25538</v>
      </c>
      <c r="J7" s="16">
        <v>25735</v>
      </c>
      <c r="K7" s="16">
        <v>26089</v>
      </c>
      <c r="L7" s="16">
        <v>26313</v>
      </c>
      <c r="M7" s="51">
        <v>26074</v>
      </c>
      <c r="N7" s="18">
        <f t="shared" si="0"/>
        <v>25624.416666666668</v>
      </c>
    </row>
    <row r="8" spans="1:14" s="7" customFormat="1" ht="12" customHeight="1">
      <c r="A8" s="10" t="str">
        <f>'Pregnant Women Participating'!A8</f>
        <v>Massachusetts</v>
      </c>
      <c r="B8" s="18">
        <v>124357</v>
      </c>
      <c r="C8" s="16">
        <v>122894</v>
      </c>
      <c r="D8" s="16">
        <v>119733</v>
      </c>
      <c r="E8" s="16">
        <v>121995</v>
      </c>
      <c r="F8" s="16">
        <v>120928</v>
      </c>
      <c r="G8" s="16">
        <v>123173</v>
      </c>
      <c r="H8" s="16">
        <v>123678</v>
      </c>
      <c r="I8" s="16">
        <v>124760</v>
      </c>
      <c r="J8" s="16">
        <v>125141</v>
      </c>
      <c r="K8" s="16">
        <v>126008</v>
      </c>
      <c r="L8" s="16">
        <v>126571</v>
      </c>
      <c r="M8" s="51">
        <v>128023</v>
      </c>
      <c r="N8" s="18">
        <f t="shared" si="0"/>
        <v>123938.41666666667</v>
      </c>
    </row>
    <row r="9" spans="1:14" s="7" customFormat="1" ht="12" customHeight="1">
      <c r="A9" s="10" t="str">
        <f>'Pregnant Women Participating'!A9</f>
        <v>New Hampshire</v>
      </c>
      <c r="B9" s="18">
        <v>17884</v>
      </c>
      <c r="C9" s="16">
        <v>17893</v>
      </c>
      <c r="D9" s="16">
        <v>17489</v>
      </c>
      <c r="E9" s="16">
        <v>18024</v>
      </c>
      <c r="F9" s="16">
        <v>17751</v>
      </c>
      <c r="G9" s="16">
        <v>17939</v>
      </c>
      <c r="H9" s="16">
        <v>17965</v>
      </c>
      <c r="I9" s="16">
        <v>18033</v>
      </c>
      <c r="J9" s="16">
        <v>17960</v>
      </c>
      <c r="K9" s="16">
        <v>17928</v>
      </c>
      <c r="L9" s="16">
        <v>17929</v>
      </c>
      <c r="M9" s="51">
        <v>18060</v>
      </c>
      <c r="N9" s="18">
        <f t="shared" si="0"/>
        <v>17904.583333333332</v>
      </c>
    </row>
    <row r="10" spans="1:14" s="7" customFormat="1" ht="12" customHeight="1">
      <c r="A10" s="10" t="str">
        <f>'Pregnant Women Participating'!A10</f>
        <v>New York</v>
      </c>
      <c r="B10" s="18">
        <v>495592</v>
      </c>
      <c r="C10" s="16">
        <v>490858</v>
      </c>
      <c r="D10" s="16">
        <v>482848</v>
      </c>
      <c r="E10" s="16">
        <v>490695</v>
      </c>
      <c r="F10" s="16">
        <v>486085</v>
      </c>
      <c r="G10" s="16">
        <v>492100</v>
      </c>
      <c r="H10" s="16">
        <v>495675</v>
      </c>
      <c r="I10" s="16">
        <v>499184</v>
      </c>
      <c r="J10" s="16">
        <v>503688</v>
      </c>
      <c r="K10" s="16">
        <v>505341</v>
      </c>
      <c r="L10" s="16">
        <v>509616</v>
      </c>
      <c r="M10" s="51">
        <v>514832</v>
      </c>
      <c r="N10" s="18">
        <f t="shared" si="0"/>
        <v>497209.5</v>
      </c>
    </row>
    <row r="11" spans="1:14" s="7" customFormat="1" ht="12" customHeight="1">
      <c r="A11" s="10" t="str">
        <f>'Pregnant Women Participating'!A11</f>
        <v>Rhode Island</v>
      </c>
      <c r="B11" s="18">
        <v>25728</v>
      </c>
      <c r="C11" s="16">
        <v>25600</v>
      </c>
      <c r="D11" s="16">
        <v>24830</v>
      </c>
      <c r="E11" s="16">
        <v>25567</v>
      </c>
      <c r="F11" s="16">
        <v>25377</v>
      </c>
      <c r="G11" s="16">
        <v>25777</v>
      </c>
      <c r="H11" s="16">
        <v>25956</v>
      </c>
      <c r="I11" s="16">
        <v>26040</v>
      </c>
      <c r="J11" s="16">
        <v>26164</v>
      </c>
      <c r="K11" s="16">
        <v>26285</v>
      </c>
      <c r="L11" s="16">
        <v>26203</v>
      </c>
      <c r="M11" s="51">
        <v>26352</v>
      </c>
      <c r="N11" s="18">
        <f t="shared" si="0"/>
        <v>25823.25</v>
      </c>
    </row>
    <row r="12" spans="1:14" s="7" customFormat="1" ht="12" customHeight="1">
      <c r="A12" s="10" t="str">
        <f>'Pregnant Women Participating'!A12</f>
        <v>Vermont</v>
      </c>
      <c r="B12" s="18">
        <v>16442</v>
      </c>
      <c r="C12" s="16">
        <v>16448</v>
      </c>
      <c r="D12" s="16">
        <v>16416</v>
      </c>
      <c r="E12" s="16">
        <v>16490</v>
      </c>
      <c r="F12" s="16">
        <v>16556</v>
      </c>
      <c r="G12" s="16">
        <v>16514</v>
      </c>
      <c r="H12" s="16">
        <v>16632</v>
      </c>
      <c r="I12" s="16">
        <v>16812</v>
      </c>
      <c r="J12" s="16">
        <v>16832</v>
      </c>
      <c r="K12" s="16">
        <v>16981</v>
      </c>
      <c r="L12" s="16">
        <v>17082</v>
      </c>
      <c r="M12" s="51">
        <v>17214</v>
      </c>
      <c r="N12" s="18">
        <f t="shared" si="0"/>
        <v>16701.583333333332</v>
      </c>
    </row>
    <row r="13" spans="1:14" s="7" customFormat="1" ht="12" customHeight="1">
      <c r="A13" s="10" t="str">
        <f>'Pregnant Women Participating'!A13</f>
        <v>Indian Township, ME</v>
      </c>
      <c r="B13" s="18">
        <v>76</v>
      </c>
      <c r="C13" s="16">
        <v>76</v>
      </c>
      <c r="D13" s="16">
        <v>79</v>
      </c>
      <c r="E13" s="16">
        <v>84</v>
      </c>
      <c r="F13" s="16">
        <v>82</v>
      </c>
      <c r="G13" s="16">
        <v>77</v>
      </c>
      <c r="H13" s="16">
        <v>77</v>
      </c>
      <c r="I13" s="16">
        <v>83</v>
      </c>
      <c r="J13" s="16">
        <v>85</v>
      </c>
      <c r="K13" s="16">
        <v>87</v>
      </c>
      <c r="L13" s="16">
        <v>82</v>
      </c>
      <c r="M13" s="51">
        <v>84</v>
      </c>
      <c r="N13" s="18">
        <f t="shared" si="0"/>
        <v>81</v>
      </c>
    </row>
    <row r="14" spans="1:14" s="7" customFormat="1" ht="12" customHeight="1">
      <c r="A14" s="10" t="str">
        <f>'Pregnant Women Participating'!A14</f>
        <v>Pleasant Point, ME</v>
      </c>
      <c r="B14" s="18">
        <v>67</v>
      </c>
      <c r="C14" s="16">
        <v>78</v>
      </c>
      <c r="D14" s="16">
        <v>76</v>
      </c>
      <c r="E14" s="16">
        <v>76</v>
      </c>
      <c r="F14" s="16">
        <v>76</v>
      </c>
      <c r="G14" s="16">
        <v>77</v>
      </c>
      <c r="H14" s="16">
        <v>84</v>
      </c>
      <c r="I14" s="16">
        <v>86</v>
      </c>
      <c r="J14" s="16">
        <v>85</v>
      </c>
      <c r="K14" s="16">
        <v>83</v>
      </c>
      <c r="L14" s="16">
        <v>78</v>
      </c>
      <c r="M14" s="51">
        <v>80</v>
      </c>
      <c r="N14" s="18">
        <f t="shared" si="0"/>
        <v>78.83333333333333</v>
      </c>
    </row>
    <row r="15" spans="1:14" s="7" customFormat="1" ht="12" customHeight="1">
      <c r="A15" s="10" t="str">
        <f>'Pregnant Women Participating'!A15</f>
        <v>Seneca Nation, NY</v>
      </c>
      <c r="B15" s="18">
        <v>104</v>
      </c>
      <c r="C15" s="16">
        <v>116</v>
      </c>
      <c r="D15" s="16">
        <v>114</v>
      </c>
      <c r="E15" s="16">
        <v>113</v>
      </c>
      <c r="F15" s="16">
        <v>103</v>
      </c>
      <c r="G15" s="16">
        <v>119</v>
      </c>
      <c r="H15" s="16">
        <v>113</v>
      </c>
      <c r="I15" s="16">
        <v>108</v>
      </c>
      <c r="J15" s="16">
        <v>126</v>
      </c>
      <c r="K15" s="16">
        <v>131</v>
      </c>
      <c r="L15" s="16">
        <v>136</v>
      </c>
      <c r="M15" s="51">
        <v>125</v>
      </c>
      <c r="N15" s="18">
        <f t="shared" si="0"/>
        <v>117.33333333333333</v>
      </c>
    </row>
    <row r="16" spans="1:14" s="22" customFormat="1" ht="24.75" customHeight="1">
      <c r="A16" s="19" t="str">
        <f>'Pregnant Women Participating'!A16</f>
        <v>Northeast Region</v>
      </c>
      <c r="B16" s="21">
        <v>761591</v>
      </c>
      <c r="C16" s="20">
        <v>754063</v>
      </c>
      <c r="D16" s="20">
        <v>740740</v>
      </c>
      <c r="E16" s="20">
        <v>754133</v>
      </c>
      <c r="F16" s="20">
        <v>747199</v>
      </c>
      <c r="G16" s="20">
        <v>757118</v>
      </c>
      <c r="H16" s="20">
        <v>762072</v>
      </c>
      <c r="I16" s="20">
        <v>767679</v>
      </c>
      <c r="J16" s="20">
        <v>772889</v>
      </c>
      <c r="K16" s="20">
        <v>776641</v>
      </c>
      <c r="L16" s="20">
        <v>781933</v>
      </c>
      <c r="M16" s="50">
        <v>789626</v>
      </c>
      <c r="N16" s="21">
        <f t="shared" si="0"/>
        <v>763807</v>
      </c>
    </row>
    <row r="17" spans="1:14" ht="12" customHeight="1">
      <c r="A17" s="10" t="str">
        <f>'Pregnant Women Participating'!A17</f>
        <v>Delaware</v>
      </c>
      <c r="B17" s="18">
        <v>21475</v>
      </c>
      <c r="C17" s="16">
        <v>21524</v>
      </c>
      <c r="D17" s="16">
        <v>21431</v>
      </c>
      <c r="E17" s="16">
        <v>21698</v>
      </c>
      <c r="F17" s="16">
        <v>21870</v>
      </c>
      <c r="G17" s="16">
        <v>22283</v>
      </c>
      <c r="H17" s="16">
        <v>22560</v>
      </c>
      <c r="I17" s="16">
        <v>22536</v>
      </c>
      <c r="J17" s="16">
        <v>22768</v>
      </c>
      <c r="K17" s="16">
        <v>22637</v>
      </c>
      <c r="L17" s="16">
        <v>22919</v>
      </c>
      <c r="M17" s="51">
        <v>23231</v>
      </c>
      <c r="N17" s="18">
        <f t="shared" si="0"/>
        <v>22244.333333333332</v>
      </c>
    </row>
    <row r="18" spans="1:14" ht="12" customHeight="1">
      <c r="A18" s="10" t="str">
        <f>'Pregnant Women Participating'!A18</f>
        <v>District of Columbia</v>
      </c>
      <c r="B18" s="18">
        <v>16171</v>
      </c>
      <c r="C18" s="16">
        <v>16056</v>
      </c>
      <c r="D18" s="16">
        <v>15635</v>
      </c>
      <c r="E18" s="16">
        <v>15831</v>
      </c>
      <c r="F18" s="16">
        <v>15836</v>
      </c>
      <c r="G18" s="16">
        <v>16314</v>
      </c>
      <c r="H18" s="16">
        <v>16484</v>
      </c>
      <c r="I18" s="16">
        <v>16603</v>
      </c>
      <c r="J18" s="16">
        <v>16822</v>
      </c>
      <c r="K18" s="16">
        <v>17020</v>
      </c>
      <c r="L18" s="16">
        <v>17084</v>
      </c>
      <c r="M18" s="51">
        <v>17194</v>
      </c>
      <c r="N18" s="18">
        <f t="shared" si="0"/>
        <v>16420.833333333332</v>
      </c>
    </row>
    <row r="19" spans="1:14" ht="12" customHeight="1">
      <c r="A19" s="10" t="str">
        <f>'Pregnant Women Participating'!A19</f>
        <v>Maryland</v>
      </c>
      <c r="B19" s="18">
        <v>131145</v>
      </c>
      <c r="C19" s="16">
        <v>131084</v>
      </c>
      <c r="D19" s="16">
        <v>128985</v>
      </c>
      <c r="E19" s="16">
        <v>131229</v>
      </c>
      <c r="F19" s="16">
        <v>132354</v>
      </c>
      <c r="G19" s="16">
        <v>134390</v>
      </c>
      <c r="H19" s="16">
        <v>137058</v>
      </c>
      <c r="I19" s="16">
        <v>137821</v>
      </c>
      <c r="J19" s="16">
        <v>138924</v>
      </c>
      <c r="K19" s="16">
        <v>140530</v>
      </c>
      <c r="L19" s="16">
        <v>141095</v>
      </c>
      <c r="M19" s="51">
        <v>142699</v>
      </c>
      <c r="N19" s="18">
        <f t="shared" si="0"/>
        <v>135609.5</v>
      </c>
    </row>
    <row r="20" spans="1:14" ht="12" customHeight="1">
      <c r="A20" s="10" t="str">
        <f>'Pregnant Women Participating'!A20</f>
        <v>New Jersey</v>
      </c>
      <c r="B20" s="18">
        <v>158129</v>
      </c>
      <c r="C20" s="16">
        <v>155831</v>
      </c>
      <c r="D20" s="16">
        <v>153657</v>
      </c>
      <c r="E20" s="16">
        <v>155847</v>
      </c>
      <c r="F20" s="16">
        <v>155034</v>
      </c>
      <c r="G20" s="16">
        <v>157045</v>
      </c>
      <c r="H20" s="16">
        <v>157782</v>
      </c>
      <c r="I20" s="16">
        <v>159171</v>
      </c>
      <c r="J20" s="16">
        <v>161680</v>
      </c>
      <c r="K20" s="16">
        <v>163029</v>
      </c>
      <c r="L20" s="16">
        <v>164678</v>
      </c>
      <c r="M20" s="51">
        <v>166883</v>
      </c>
      <c r="N20" s="18">
        <f t="shared" si="0"/>
        <v>159063.83333333334</v>
      </c>
    </row>
    <row r="21" spans="1:14" ht="12" customHeight="1">
      <c r="A21" s="10" t="str">
        <f>'Pregnant Women Participating'!A21</f>
        <v>Pennsylvania</v>
      </c>
      <c r="B21" s="18">
        <v>251563</v>
      </c>
      <c r="C21" s="16">
        <v>250001</v>
      </c>
      <c r="D21" s="16">
        <v>245305</v>
      </c>
      <c r="E21" s="16">
        <v>248780</v>
      </c>
      <c r="F21" s="16">
        <v>246422</v>
      </c>
      <c r="G21" s="16">
        <v>247957</v>
      </c>
      <c r="H21" s="16">
        <v>250448</v>
      </c>
      <c r="I21" s="16">
        <v>251804</v>
      </c>
      <c r="J21" s="16">
        <v>252634</v>
      </c>
      <c r="K21" s="16">
        <v>253338</v>
      </c>
      <c r="L21" s="16">
        <v>256424</v>
      </c>
      <c r="M21" s="51">
        <v>259228</v>
      </c>
      <c r="N21" s="18">
        <f t="shared" si="0"/>
        <v>251158.66666666666</v>
      </c>
    </row>
    <row r="22" spans="1:14" ht="12" customHeight="1">
      <c r="A22" s="10" t="str">
        <f>'Pregnant Women Participating'!A22</f>
        <v>Puerto Rico</v>
      </c>
      <c r="B22" s="18">
        <v>200959</v>
      </c>
      <c r="C22" s="16">
        <v>196967</v>
      </c>
      <c r="D22" s="16">
        <v>192536</v>
      </c>
      <c r="E22" s="16">
        <v>195995</v>
      </c>
      <c r="F22" s="16">
        <v>197129</v>
      </c>
      <c r="G22" s="16">
        <v>197595</v>
      </c>
      <c r="H22" s="16">
        <v>200198</v>
      </c>
      <c r="I22" s="16">
        <v>201433</v>
      </c>
      <c r="J22" s="16">
        <v>203387</v>
      </c>
      <c r="K22" s="16">
        <v>199585</v>
      </c>
      <c r="L22" s="16">
        <v>200971</v>
      </c>
      <c r="M22" s="51">
        <v>202172</v>
      </c>
      <c r="N22" s="18">
        <f t="shared" si="0"/>
        <v>199077.25</v>
      </c>
    </row>
    <row r="23" spans="1:14" ht="12" customHeight="1">
      <c r="A23" s="10" t="str">
        <f>'Pregnant Women Participating'!A23</f>
        <v>Virginia</v>
      </c>
      <c r="B23" s="18">
        <v>147562</v>
      </c>
      <c r="C23" s="16">
        <v>147343</v>
      </c>
      <c r="D23" s="16">
        <v>145272</v>
      </c>
      <c r="E23" s="16">
        <v>146815</v>
      </c>
      <c r="F23" s="16">
        <v>147652</v>
      </c>
      <c r="G23" s="16">
        <v>149626</v>
      </c>
      <c r="H23" s="16">
        <v>151459</v>
      </c>
      <c r="I23" s="16">
        <v>152084</v>
      </c>
      <c r="J23" s="16">
        <v>152803</v>
      </c>
      <c r="K23" s="16">
        <v>155284</v>
      </c>
      <c r="L23" s="16">
        <v>155924</v>
      </c>
      <c r="M23" s="51">
        <v>158017</v>
      </c>
      <c r="N23" s="18">
        <f t="shared" si="0"/>
        <v>150820.08333333334</v>
      </c>
    </row>
    <row r="24" spans="1:14" ht="12" customHeight="1">
      <c r="A24" s="10" t="str">
        <f>'Pregnant Women Participating'!A24</f>
        <v>Virgin Islands</v>
      </c>
      <c r="B24" s="18">
        <v>5408</v>
      </c>
      <c r="C24" s="16">
        <v>5453</v>
      </c>
      <c r="D24" s="16">
        <v>5332</v>
      </c>
      <c r="E24" s="16">
        <v>5262</v>
      </c>
      <c r="F24" s="16">
        <v>5344</v>
      </c>
      <c r="G24" s="16">
        <v>5213</v>
      </c>
      <c r="H24" s="16">
        <v>5309</v>
      </c>
      <c r="I24" s="16">
        <v>5422</v>
      </c>
      <c r="J24" s="16">
        <v>5533</v>
      </c>
      <c r="K24" s="16">
        <v>5545</v>
      </c>
      <c r="L24" s="16">
        <v>5574</v>
      </c>
      <c r="M24" s="51">
        <v>5615</v>
      </c>
      <c r="N24" s="18">
        <f t="shared" si="0"/>
        <v>5417.5</v>
      </c>
    </row>
    <row r="25" spans="1:14" ht="12" customHeight="1">
      <c r="A25" s="10" t="str">
        <f>'Pregnant Women Participating'!A25</f>
        <v>West Virginia</v>
      </c>
      <c r="B25" s="18">
        <v>51409</v>
      </c>
      <c r="C25" s="16">
        <v>51333</v>
      </c>
      <c r="D25" s="16">
        <v>50380</v>
      </c>
      <c r="E25" s="16">
        <v>50926</v>
      </c>
      <c r="F25" s="16">
        <v>50387</v>
      </c>
      <c r="G25" s="16">
        <v>51118</v>
      </c>
      <c r="H25" s="16">
        <v>51867</v>
      </c>
      <c r="I25" s="16">
        <v>51954</v>
      </c>
      <c r="J25" s="16">
        <v>52284</v>
      </c>
      <c r="K25" s="16">
        <v>52822</v>
      </c>
      <c r="L25" s="16">
        <v>53143</v>
      </c>
      <c r="M25" s="51">
        <v>53620</v>
      </c>
      <c r="N25" s="18">
        <f t="shared" si="0"/>
        <v>51770.25</v>
      </c>
    </row>
    <row r="26" spans="1:14" s="23" customFormat="1" ht="24.75" customHeight="1">
      <c r="A26" s="19" t="str">
        <f>'Pregnant Women Participating'!A26</f>
        <v>Mid-Atlantic Region</v>
      </c>
      <c r="B26" s="21">
        <v>983821</v>
      </c>
      <c r="C26" s="20">
        <v>975592</v>
      </c>
      <c r="D26" s="20">
        <v>958533</v>
      </c>
      <c r="E26" s="20">
        <v>972383</v>
      </c>
      <c r="F26" s="20">
        <v>972028</v>
      </c>
      <c r="G26" s="20">
        <v>981541</v>
      </c>
      <c r="H26" s="20">
        <v>993165</v>
      </c>
      <c r="I26" s="20">
        <v>998828</v>
      </c>
      <c r="J26" s="20">
        <v>1006835</v>
      </c>
      <c r="K26" s="20">
        <v>1009790</v>
      </c>
      <c r="L26" s="20">
        <v>1017812</v>
      </c>
      <c r="M26" s="50">
        <v>1028659</v>
      </c>
      <c r="N26" s="21">
        <f t="shared" si="0"/>
        <v>991582.25</v>
      </c>
    </row>
    <row r="27" spans="1:14" ht="12" customHeight="1">
      <c r="A27" s="10" t="str">
        <f>'Pregnant Women Participating'!A27</f>
        <v>Alabama</v>
      </c>
      <c r="B27" s="18">
        <v>132636</v>
      </c>
      <c r="C27" s="16">
        <v>131185</v>
      </c>
      <c r="D27" s="16">
        <v>129134</v>
      </c>
      <c r="E27" s="16">
        <v>132485</v>
      </c>
      <c r="F27" s="16">
        <v>131413</v>
      </c>
      <c r="G27" s="16">
        <v>134188</v>
      </c>
      <c r="H27" s="16">
        <v>134326</v>
      </c>
      <c r="I27" s="16">
        <v>136435</v>
      </c>
      <c r="J27" s="16">
        <v>137116</v>
      </c>
      <c r="K27" s="16">
        <v>138908</v>
      </c>
      <c r="L27" s="16">
        <v>139410</v>
      </c>
      <c r="M27" s="51">
        <v>140869</v>
      </c>
      <c r="N27" s="18">
        <f t="shared" si="0"/>
        <v>134842.08333333334</v>
      </c>
    </row>
    <row r="28" spans="1:14" ht="12" customHeight="1">
      <c r="A28" s="10" t="str">
        <f>'Pregnant Women Participating'!A28</f>
        <v>Florida</v>
      </c>
      <c r="B28" s="18">
        <v>455995</v>
      </c>
      <c r="C28" s="16">
        <v>449891</v>
      </c>
      <c r="D28" s="16">
        <v>446841</v>
      </c>
      <c r="E28" s="16">
        <v>451907</v>
      </c>
      <c r="F28" s="16">
        <v>452296</v>
      </c>
      <c r="G28" s="16">
        <v>457183</v>
      </c>
      <c r="H28" s="16">
        <v>464460</v>
      </c>
      <c r="I28" s="16">
        <v>467178</v>
      </c>
      <c r="J28" s="16">
        <v>473043</v>
      </c>
      <c r="K28" s="16">
        <v>480965</v>
      </c>
      <c r="L28" s="16">
        <v>481469</v>
      </c>
      <c r="M28" s="51">
        <v>491340</v>
      </c>
      <c r="N28" s="18">
        <f t="shared" si="0"/>
        <v>464380.6666666667</v>
      </c>
    </row>
    <row r="29" spans="1:14" ht="12" customHeight="1">
      <c r="A29" s="10" t="str">
        <f>'Pregnant Women Participating'!A29</f>
        <v>Georgia</v>
      </c>
      <c r="B29" s="18">
        <v>296509</v>
      </c>
      <c r="C29" s="16">
        <v>295845</v>
      </c>
      <c r="D29" s="16">
        <v>291433</v>
      </c>
      <c r="E29" s="16">
        <v>297815</v>
      </c>
      <c r="F29" s="16">
        <v>298061</v>
      </c>
      <c r="G29" s="16">
        <v>302367</v>
      </c>
      <c r="H29" s="16">
        <v>305700</v>
      </c>
      <c r="I29" s="16">
        <v>308782</v>
      </c>
      <c r="J29" s="16">
        <v>312000</v>
      </c>
      <c r="K29" s="16">
        <v>315171</v>
      </c>
      <c r="L29" s="16">
        <v>318420</v>
      </c>
      <c r="M29" s="51">
        <v>324089</v>
      </c>
      <c r="N29" s="18">
        <f t="shared" si="0"/>
        <v>305516</v>
      </c>
    </row>
    <row r="30" spans="1:14" ht="12" customHeight="1">
      <c r="A30" s="10" t="str">
        <f>'Pregnant Women Participating'!A30</f>
        <v>Georgia</v>
      </c>
      <c r="B30" s="18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51"/>
      <c r="N30" s="18" t="str">
        <f t="shared" si="0"/>
        <v> </v>
      </c>
    </row>
    <row r="31" spans="1:14" ht="12" customHeight="1">
      <c r="A31" s="10" t="str">
        <f>'Pregnant Women Participating'!A31</f>
        <v>Georgia</v>
      </c>
      <c r="B31" s="18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51"/>
      <c r="N31" s="18" t="str">
        <f t="shared" si="0"/>
        <v> </v>
      </c>
    </row>
    <row r="32" spans="1:14" ht="12" customHeight="1">
      <c r="A32" s="10" t="str">
        <f>'Pregnant Women Participating'!A32</f>
        <v>Kentucky</v>
      </c>
      <c r="B32" s="18">
        <v>135128</v>
      </c>
      <c r="C32" s="16">
        <v>134078</v>
      </c>
      <c r="D32" s="16">
        <v>132179</v>
      </c>
      <c r="E32" s="16">
        <v>134230</v>
      </c>
      <c r="F32" s="16">
        <v>133659</v>
      </c>
      <c r="G32" s="16">
        <v>135351</v>
      </c>
      <c r="H32" s="16">
        <v>136275</v>
      </c>
      <c r="I32" s="16">
        <v>136498</v>
      </c>
      <c r="J32" s="16">
        <v>136805</v>
      </c>
      <c r="K32" s="16">
        <v>138597</v>
      </c>
      <c r="L32" s="16">
        <v>140750</v>
      </c>
      <c r="M32" s="51">
        <v>141640</v>
      </c>
      <c r="N32" s="18">
        <f t="shared" si="0"/>
        <v>136265.83333333334</v>
      </c>
    </row>
    <row r="33" spans="1:14" ht="12" customHeight="1">
      <c r="A33" s="10" t="str">
        <f>'Pregnant Women Participating'!A33</f>
        <v>Mississippi</v>
      </c>
      <c r="B33" s="18">
        <v>107655</v>
      </c>
      <c r="C33" s="16">
        <v>106008</v>
      </c>
      <c r="D33" s="16">
        <v>102223</v>
      </c>
      <c r="E33" s="16">
        <v>107132</v>
      </c>
      <c r="F33" s="16">
        <v>105284</v>
      </c>
      <c r="G33" s="16">
        <v>106095</v>
      </c>
      <c r="H33" s="16">
        <v>108135</v>
      </c>
      <c r="I33" s="16">
        <v>107895</v>
      </c>
      <c r="J33" s="16">
        <v>109780</v>
      </c>
      <c r="K33" s="16">
        <v>112419</v>
      </c>
      <c r="L33" s="16">
        <v>111568</v>
      </c>
      <c r="M33" s="51">
        <v>113086</v>
      </c>
      <c r="N33" s="18">
        <f t="shared" si="0"/>
        <v>108106.66666666667</v>
      </c>
    </row>
    <row r="34" spans="1:14" ht="12" customHeight="1">
      <c r="A34" s="10" t="str">
        <f>'Pregnant Women Participating'!A34</f>
        <v>North Carolina</v>
      </c>
      <c r="B34" s="18">
        <v>253367</v>
      </c>
      <c r="C34" s="16">
        <v>252339</v>
      </c>
      <c r="D34" s="16">
        <v>248887</v>
      </c>
      <c r="E34" s="16">
        <v>252754</v>
      </c>
      <c r="F34" s="16">
        <v>254270</v>
      </c>
      <c r="G34" s="16">
        <v>257431</v>
      </c>
      <c r="H34" s="16">
        <v>260681</v>
      </c>
      <c r="I34" s="16">
        <v>262476</v>
      </c>
      <c r="J34" s="16">
        <v>265301</v>
      </c>
      <c r="K34" s="16">
        <v>267783</v>
      </c>
      <c r="L34" s="16">
        <v>269774</v>
      </c>
      <c r="M34" s="51">
        <v>272541</v>
      </c>
      <c r="N34" s="18">
        <f t="shared" si="0"/>
        <v>259800.33333333334</v>
      </c>
    </row>
    <row r="35" spans="1:14" ht="12" customHeight="1">
      <c r="A35" s="10" t="str">
        <f>'Pregnant Women Participating'!A35</f>
        <v>South Carolina</v>
      </c>
      <c r="B35" s="18">
        <v>123852</v>
      </c>
      <c r="C35" s="16">
        <v>123040</v>
      </c>
      <c r="D35" s="16">
        <v>120780</v>
      </c>
      <c r="E35" s="16">
        <v>121991</v>
      </c>
      <c r="F35" s="16">
        <v>122793</v>
      </c>
      <c r="G35" s="16">
        <v>124338</v>
      </c>
      <c r="H35" s="16">
        <v>127049</v>
      </c>
      <c r="I35" s="16">
        <v>128423</v>
      </c>
      <c r="J35" s="16">
        <v>129924</v>
      </c>
      <c r="K35" s="16">
        <v>132134</v>
      </c>
      <c r="L35" s="16">
        <v>133701</v>
      </c>
      <c r="M35" s="51">
        <v>135448</v>
      </c>
      <c r="N35" s="18">
        <f t="shared" si="0"/>
        <v>126956.08333333333</v>
      </c>
    </row>
    <row r="36" spans="1:14" ht="12" customHeight="1">
      <c r="A36" s="10" t="str">
        <f>'Pregnant Women Participating'!A36</f>
        <v>Tennessee</v>
      </c>
      <c r="B36" s="18">
        <v>169292</v>
      </c>
      <c r="C36" s="16">
        <v>167854</v>
      </c>
      <c r="D36" s="16">
        <v>164929</v>
      </c>
      <c r="E36" s="16">
        <v>167537</v>
      </c>
      <c r="F36" s="16">
        <v>166478</v>
      </c>
      <c r="G36" s="16">
        <v>167256</v>
      </c>
      <c r="H36" s="16">
        <v>169785</v>
      </c>
      <c r="I36" s="16">
        <v>169184</v>
      </c>
      <c r="J36" s="16">
        <v>170292</v>
      </c>
      <c r="K36" s="16">
        <v>171627</v>
      </c>
      <c r="L36" s="16">
        <v>173043</v>
      </c>
      <c r="M36" s="51">
        <v>175909</v>
      </c>
      <c r="N36" s="18">
        <f t="shared" si="0"/>
        <v>169432.16666666666</v>
      </c>
    </row>
    <row r="37" spans="1:14" ht="12" customHeight="1">
      <c r="A37" s="10" t="str">
        <f>'Pregnant Women Participating'!A37</f>
        <v>Choctaw Indians, MS</v>
      </c>
      <c r="B37" s="18">
        <v>928</v>
      </c>
      <c r="C37" s="16">
        <v>955</v>
      </c>
      <c r="D37" s="16">
        <v>882</v>
      </c>
      <c r="E37" s="16">
        <v>895</v>
      </c>
      <c r="F37" s="16">
        <v>863</v>
      </c>
      <c r="G37" s="16">
        <v>880</v>
      </c>
      <c r="H37" s="16">
        <v>878</v>
      </c>
      <c r="I37" s="16">
        <v>912</v>
      </c>
      <c r="J37" s="16">
        <v>920</v>
      </c>
      <c r="K37" s="16">
        <v>903</v>
      </c>
      <c r="L37" s="16">
        <v>956</v>
      </c>
      <c r="M37" s="51">
        <v>928</v>
      </c>
      <c r="N37" s="18">
        <f t="shared" si="0"/>
        <v>908.3333333333334</v>
      </c>
    </row>
    <row r="38" spans="1:14" ht="12" customHeight="1">
      <c r="A38" s="10" t="str">
        <f>'Pregnant Women Participating'!A38</f>
        <v>Eastern Cherokee, NC</v>
      </c>
      <c r="B38" s="18">
        <v>640</v>
      </c>
      <c r="C38" s="16">
        <v>625</v>
      </c>
      <c r="D38" s="16">
        <v>582</v>
      </c>
      <c r="E38" s="16">
        <v>630</v>
      </c>
      <c r="F38" s="16">
        <v>627</v>
      </c>
      <c r="G38" s="16">
        <v>645</v>
      </c>
      <c r="H38" s="16">
        <v>643</v>
      </c>
      <c r="I38" s="16">
        <v>627</v>
      </c>
      <c r="J38" s="16">
        <v>610</v>
      </c>
      <c r="K38" s="16">
        <v>626</v>
      </c>
      <c r="L38" s="16">
        <v>655</v>
      </c>
      <c r="M38" s="51">
        <v>676</v>
      </c>
      <c r="N38" s="18">
        <f aca="true" t="shared" si="1" ref="N38:N69">IF(SUM(B38:M38)&gt;0,AVERAGE(B38:M38)," ")</f>
        <v>632.1666666666666</v>
      </c>
    </row>
    <row r="39" spans="1:14" s="23" customFormat="1" ht="24.75" customHeight="1">
      <c r="A39" s="19" t="str">
        <f>'Pregnant Women Participating'!A39</f>
        <v>Southeast Region</v>
      </c>
      <c r="B39" s="21">
        <v>1676002</v>
      </c>
      <c r="C39" s="20">
        <v>1661820</v>
      </c>
      <c r="D39" s="20">
        <v>1637870</v>
      </c>
      <c r="E39" s="20">
        <v>1667376</v>
      </c>
      <c r="F39" s="20">
        <v>1665744</v>
      </c>
      <c r="G39" s="20">
        <v>1685734</v>
      </c>
      <c r="H39" s="20">
        <v>1707932</v>
      </c>
      <c r="I39" s="20">
        <v>1718410</v>
      </c>
      <c r="J39" s="20">
        <v>1735791</v>
      </c>
      <c r="K39" s="20">
        <v>1759133</v>
      </c>
      <c r="L39" s="20">
        <v>1769746</v>
      </c>
      <c r="M39" s="50">
        <v>1796526</v>
      </c>
      <c r="N39" s="21">
        <f t="shared" si="1"/>
        <v>1706840.3333333333</v>
      </c>
    </row>
    <row r="40" spans="1:14" ht="12" customHeight="1">
      <c r="A40" s="10" t="str">
        <f>'Pregnant Women Participating'!A40</f>
        <v>Illinois</v>
      </c>
      <c r="B40" s="18">
        <v>292430</v>
      </c>
      <c r="C40" s="16">
        <v>289079</v>
      </c>
      <c r="D40" s="16">
        <v>284656</v>
      </c>
      <c r="E40" s="16">
        <v>288723</v>
      </c>
      <c r="F40" s="16">
        <v>285937</v>
      </c>
      <c r="G40" s="16">
        <v>291218</v>
      </c>
      <c r="H40" s="16">
        <v>294999</v>
      </c>
      <c r="I40" s="16">
        <v>297581</v>
      </c>
      <c r="J40" s="16">
        <v>298783</v>
      </c>
      <c r="K40" s="16">
        <v>301712</v>
      </c>
      <c r="L40" s="16">
        <v>303842</v>
      </c>
      <c r="M40" s="51">
        <v>307265</v>
      </c>
      <c r="N40" s="18">
        <f t="shared" si="1"/>
        <v>294685.4166666667</v>
      </c>
    </row>
    <row r="41" spans="1:14" ht="12" customHeight="1">
      <c r="A41" s="10" t="str">
        <f>'Pregnant Women Participating'!A41</f>
        <v>Indiana</v>
      </c>
      <c r="B41" s="18">
        <v>149318</v>
      </c>
      <c r="C41" s="16">
        <v>150280</v>
      </c>
      <c r="D41" s="16">
        <v>149477</v>
      </c>
      <c r="E41" s="16">
        <v>153905</v>
      </c>
      <c r="F41" s="16">
        <v>152981</v>
      </c>
      <c r="G41" s="16">
        <v>154334</v>
      </c>
      <c r="H41" s="16">
        <v>156621</v>
      </c>
      <c r="I41" s="16">
        <v>157887</v>
      </c>
      <c r="J41" s="16">
        <v>158260</v>
      </c>
      <c r="K41" s="16">
        <v>159924</v>
      </c>
      <c r="L41" s="16">
        <v>162506</v>
      </c>
      <c r="M41" s="51">
        <v>164296</v>
      </c>
      <c r="N41" s="18">
        <f t="shared" si="1"/>
        <v>155815.75</v>
      </c>
    </row>
    <row r="42" spans="1:14" ht="12" customHeight="1">
      <c r="A42" s="10" t="str">
        <f>'Pregnant Women Participating'!A42</f>
        <v>Michigan</v>
      </c>
      <c r="B42" s="18">
        <v>240675</v>
      </c>
      <c r="C42" s="16">
        <v>238465</v>
      </c>
      <c r="D42" s="16">
        <v>234405</v>
      </c>
      <c r="E42" s="16">
        <v>235897</v>
      </c>
      <c r="F42" s="16">
        <v>234470</v>
      </c>
      <c r="G42" s="16">
        <v>237066</v>
      </c>
      <c r="H42" s="16">
        <v>238039</v>
      </c>
      <c r="I42" s="16">
        <v>239179</v>
      </c>
      <c r="J42" s="16">
        <v>239355</v>
      </c>
      <c r="K42" s="16">
        <v>239402</v>
      </c>
      <c r="L42" s="16">
        <v>240346</v>
      </c>
      <c r="M42" s="51">
        <v>241080</v>
      </c>
      <c r="N42" s="18">
        <f t="shared" si="1"/>
        <v>238198.25</v>
      </c>
    </row>
    <row r="43" spans="1:14" ht="12" customHeight="1">
      <c r="A43" s="10" t="str">
        <f>'Pregnant Women Participating'!A43</f>
        <v>Minnesota</v>
      </c>
      <c r="B43" s="18">
        <v>140018</v>
      </c>
      <c r="C43" s="16">
        <v>139749</v>
      </c>
      <c r="D43" s="16">
        <v>137953</v>
      </c>
      <c r="E43" s="16">
        <v>140331</v>
      </c>
      <c r="F43" s="16">
        <v>139804</v>
      </c>
      <c r="G43" s="16">
        <v>140283</v>
      </c>
      <c r="H43" s="16">
        <v>141774</v>
      </c>
      <c r="I43" s="16">
        <v>141894</v>
      </c>
      <c r="J43" s="16">
        <v>142483</v>
      </c>
      <c r="K43" s="16">
        <v>143751</v>
      </c>
      <c r="L43" s="16">
        <v>143942</v>
      </c>
      <c r="M43" s="51">
        <v>145293</v>
      </c>
      <c r="N43" s="18">
        <f t="shared" si="1"/>
        <v>141439.58333333334</v>
      </c>
    </row>
    <row r="44" spans="1:14" ht="12" customHeight="1">
      <c r="A44" s="10" t="str">
        <f>'Pregnant Women Participating'!A44</f>
        <v>Ohio</v>
      </c>
      <c r="B44" s="18">
        <v>291645</v>
      </c>
      <c r="C44" s="16">
        <v>290564</v>
      </c>
      <c r="D44" s="16">
        <v>285684</v>
      </c>
      <c r="E44" s="16">
        <v>289493</v>
      </c>
      <c r="F44" s="16">
        <v>287357</v>
      </c>
      <c r="G44" s="16">
        <v>287113</v>
      </c>
      <c r="H44" s="16">
        <v>292038</v>
      </c>
      <c r="I44" s="16">
        <v>293792</v>
      </c>
      <c r="J44" s="16">
        <v>295976</v>
      </c>
      <c r="K44" s="16">
        <v>298563</v>
      </c>
      <c r="L44" s="16">
        <v>300489</v>
      </c>
      <c r="M44" s="51">
        <v>302531</v>
      </c>
      <c r="N44" s="18">
        <f t="shared" si="1"/>
        <v>292937.0833333333</v>
      </c>
    </row>
    <row r="45" spans="1:14" ht="12" customHeight="1">
      <c r="A45" s="10" t="str">
        <f>'Pregnant Women Participating'!A45</f>
        <v>Wisconsin</v>
      </c>
      <c r="B45" s="18">
        <v>121225</v>
      </c>
      <c r="C45" s="16">
        <v>121434</v>
      </c>
      <c r="D45" s="16">
        <v>118991</v>
      </c>
      <c r="E45" s="16">
        <v>121543</v>
      </c>
      <c r="F45" s="16">
        <v>119483</v>
      </c>
      <c r="G45" s="16">
        <v>119926</v>
      </c>
      <c r="H45" s="16">
        <v>121460</v>
      </c>
      <c r="I45" s="16">
        <v>121763</v>
      </c>
      <c r="J45" s="16">
        <v>121765</v>
      </c>
      <c r="K45" s="16">
        <v>123351</v>
      </c>
      <c r="L45" s="16">
        <v>124063</v>
      </c>
      <c r="M45" s="51">
        <v>126042</v>
      </c>
      <c r="N45" s="18">
        <f t="shared" si="1"/>
        <v>121753.83333333333</v>
      </c>
    </row>
    <row r="46" spans="1:14" s="23" customFormat="1" ht="24.75" customHeight="1">
      <c r="A46" s="19" t="str">
        <f>'Pregnant Women Participating'!A46</f>
        <v>Midwest Region</v>
      </c>
      <c r="B46" s="21">
        <v>1235311</v>
      </c>
      <c r="C46" s="20">
        <v>1229571</v>
      </c>
      <c r="D46" s="20">
        <v>1211166</v>
      </c>
      <c r="E46" s="20">
        <v>1229892</v>
      </c>
      <c r="F46" s="20">
        <v>1220032</v>
      </c>
      <c r="G46" s="20">
        <v>1229940</v>
      </c>
      <c r="H46" s="20">
        <v>1244931</v>
      </c>
      <c r="I46" s="20">
        <v>1252096</v>
      </c>
      <c r="J46" s="20">
        <v>1256622</v>
      </c>
      <c r="K46" s="20">
        <v>1266703</v>
      </c>
      <c r="L46" s="20">
        <v>1275188</v>
      </c>
      <c r="M46" s="50">
        <v>1286507</v>
      </c>
      <c r="N46" s="21">
        <f t="shared" si="1"/>
        <v>1244829.9166666667</v>
      </c>
    </row>
    <row r="47" spans="1:14" ht="12" customHeight="1">
      <c r="A47" s="10" t="str">
        <f>'Pregnant Women Participating'!A47</f>
        <v>Arkansas</v>
      </c>
      <c r="B47" s="18">
        <v>90833</v>
      </c>
      <c r="C47" s="16">
        <v>88380</v>
      </c>
      <c r="D47" s="16">
        <v>86144</v>
      </c>
      <c r="E47" s="16">
        <v>87525</v>
      </c>
      <c r="F47" s="16">
        <v>85423</v>
      </c>
      <c r="G47" s="16">
        <v>86294</v>
      </c>
      <c r="H47" s="16">
        <v>88751</v>
      </c>
      <c r="I47" s="16">
        <v>90260</v>
      </c>
      <c r="J47" s="16">
        <v>91728</v>
      </c>
      <c r="K47" s="16">
        <v>92734</v>
      </c>
      <c r="L47" s="16">
        <v>93523</v>
      </c>
      <c r="M47" s="51">
        <v>95178</v>
      </c>
      <c r="N47" s="18">
        <f t="shared" si="1"/>
        <v>89731.08333333333</v>
      </c>
    </row>
    <row r="48" spans="1:14" ht="12" customHeight="1">
      <c r="A48" s="10" t="str">
        <f>'Pregnant Women Participating'!A48</f>
        <v>Louisiana</v>
      </c>
      <c r="B48" s="18">
        <v>137724</v>
      </c>
      <c r="C48" s="16">
        <v>137353</v>
      </c>
      <c r="D48" s="16">
        <v>135927</v>
      </c>
      <c r="E48" s="16">
        <v>137378</v>
      </c>
      <c r="F48" s="16">
        <v>138641</v>
      </c>
      <c r="G48" s="16">
        <v>139989</v>
      </c>
      <c r="H48" s="16">
        <v>142616</v>
      </c>
      <c r="I48" s="16">
        <v>143660</v>
      </c>
      <c r="J48" s="16">
        <v>145321</v>
      </c>
      <c r="K48" s="16">
        <v>147294</v>
      </c>
      <c r="L48" s="16">
        <v>148878</v>
      </c>
      <c r="M48" s="51">
        <v>145667</v>
      </c>
      <c r="N48" s="18">
        <f t="shared" si="1"/>
        <v>141704</v>
      </c>
    </row>
    <row r="49" spans="1:14" ht="12" customHeight="1">
      <c r="A49" s="10" t="str">
        <f>'Pregnant Women Participating'!A49</f>
        <v>New Mexico</v>
      </c>
      <c r="B49" s="18">
        <v>63674</v>
      </c>
      <c r="C49" s="16">
        <v>63382</v>
      </c>
      <c r="D49" s="16">
        <v>62057</v>
      </c>
      <c r="E49" s="16">
        <v>63602</v>
      </c>
      <c r="F49" s="16">
        <v>62729</v>
      </c>
      <c r="G49" s="16">
        <v>63326</v>
      </c>
      <c r="H49" s="16">
        <v>63704</v>
      </c>
      <c r="I49" s="16">
        <v>64051</v>
      </c>
      <c r="J49" s="16">
        <v>65378</v>
      </c>
      <c r="K49" s="16">
        <v>66332</v>
      </c>
      <c r="L49" s="16">
        <v>66447</v>
      </c>
      <c r="M49" s="51">
        <v>67983</v>
      </c>
      <c r="N49" s="18">
        <f t="shared" si="1"/>
        <v>64388.75</v>
      </c>
    </row>
    <row r="50" spans="1:14" ht="12" customHeight="1">
      <c r="A50" s="10" t="str">
        <f>'Pregnant Women Participating'!A50</f>
        <v>Oklahoma</v>
      </c>
      <c r="B50" s="18">
        <v>99050</v>
      </c>
      <c r="C50" s="16">
        <v>96561</v>
      </c>
      <c r="D50" s="16">
        <v>93002</v>
      </c>
      <c r="E50" s="16">
        <v>94979</v>
      </c>
      <c r="F50" s="16">
        <v>93033</v>
      </c>
      <c r="G50" s="16">
        <v>94777</v>
      </c>
      <c r="H50" s="16">
        <v>96752</v>
      </c>
      <c r="I50" s="16">
        <v>97498</v>
      </c>
      <c r="J50" s="16">
        <v>98384</v>
      </c>
      <c r="K50" s="16">
        <v>100271</v>
      </c>
      <c r="L50" s="16">
        <v>101130</v>
      </c>
      <c r="M50" s="51">
        <v>102341</v>
      </c>
      <c r="N50" s="18">
        <f t="shared" si="1"/>
        <v>97314.83333333333</v>
      </c>
    </row>
    <row r="51" spans="1:14" ht="12" customHeight="1">
      <c r="A51" s="10" t="str">
        <f>'Pregnant Women Participating'!A51</f>
        <v>Texas</v>
      </c>
      <c r="B51" s="18">
        <v>936374</v>
      </c>
      <c r="C51" s="16">
        <v>926211</v>
      </c>
      <c r="D51" s="16">
        <v>910598</v>
      </c>
      <c r="E51" s="16">
        <v>923453</v>
      </c>
      <c r="F51" s="16">
        <v>923356</v>
      </c>
      <c r="G51" s="16">
        <v>925929</v>
      </c>
      <c r="H51" s="16">
        <v>934738</v>
      </c>
      <c r="I51" s="16">
        <v>937741</v>
      </c>
      <c r="J51" s="16">
        <v>941328</v>
      </c>
      <c r="K51" s="16">
        <v>944602</v>
      </c>
      <c r="L51" s="16">
        <v>951876</v>
      </c>
      <c r="M51" s="51">
        <v>958953</v>
      </c>
      <c r="N51" s="18">
        <f t="shared" si="1"/>
        <v>934596.5833333334</v>
      </c>
    </row>
    <row r="52" spans="1:14" ht="12" customHeight="1">
      <c r="A52" s="10" t="str">
        <f>'Pregnant Women Participating'!A52</f>
        <v>Acoma, Canoncito &amp; Laguna, NM</v>
      </c>
      <c r="B52" s="18">
        <v>571</v>
      </c>
      <c r="C52" s="16">
        <v>584</v>
      </c>
      <c r="D52" s="16">
        <v>566</v>
      </c>
      <c r="E52" s="16">
        <v>526</v>
      </c>
      <c r="F52" s="16">
        <v>485</v>
      </c>
      <c r="G52" s="16">
        <v>536</v>
      </c>
      <c r="H52" s="16">
        <v>537</v>
      </c>
      <c r="I52" s="16">
        <v>569</v>
      </c>
      <c r="J52" s="16">
        <v>561</v>
      </c>
      <c r="K52" s="16">
        <v>586</v>
      </c>
      <c r="L52" s="16">
        <v>549</v>
      </c>
      <c r="M52" s="51">
        <v>546</v>
      </c>
      <c r="N52" s="18">
        <f t="shared" si="1"/>
        <v>551.3333333333334</v>
      </c>
    </row>
    <row r="53" spans="1:14" ht="12" customHeight="1">
      <c r="A53" s="10" t="str">
        <f>'Pregnant Women Participating'!A53</f>
        <v>Eight Northern Pueblos, NM</v>
      </c>
      <c r="B53" s="18">
        <v>365</v>
      </c>
      <c r="C53" s="16">
        <v>367</v>
      </c>
      <c r="D53" s="16">
        <v>368</v>
      </c>
      <c r="E53" s="16">
        <v>306</v>
      </c>
      <c r="F53" s="16">
        <v>304</v>
      </c>
      <c r="G53" s="16">
        <v>297</v>
      </c>
      <c r="H53" s="16">
        <v>306</v>
      </c>
      <c r="I53" s="16">
        <v>303</v>
      </c>
      <c r="J53" s="16">
        <v>300</v>
      </c>
      <c r="K53" s="16">
        <v>312</v>
      </c>
      <c r="L53" s="16">
        <v>342</v>
      </c>
      <c r="M53" s="51">
        <v>338</v>
      </c>
      <c r="N53" s="18">
        <f t="shared" si="1"/>
        <v>325.6666666666667</v>
      </c>
    </row>
    <row r="54" spans="1:14" ht="12" customHeight="1">
      <c r="A54" s="10" t="str">
        <f>'Pregnant Women Participating'!A54</f>
        <v>Five Sandoval Pueblos, NM</v>
      </c>
      <c r="B54" s="18">
        <v>414</v>
      </c>
      <c r="C54" s="16">
        <v>406</v>
      </c>
      <c r="D54" s="16">
        <v>428</v>
      </c>
      <c r="E54" s="16">
        <v>337</v>
      </c>
      <c r="F54" s="16">
        <v>365</v>
      </c>
      <c r="G54" s="16">
        <v>356</v>
      </c>
      <c r="H54" s="16">
        <v>312</v>
      </c>
      <c r="I54" s="16">
        <v>366</v>
      </c>
      <c r="J54" s="16">
        <v>360</v>
      </c>
      <c r="K54" s="16">
        <v>363</v>
      </c>
      <c r="L54" s="16">
        <v>370</v>
      </c>
      <c r="M54" s="51">
        <v>380</v>
      </c>
      <c r="N54" s="18">
        <f t="shared" si="1"/>
        <v>371.4166666666667</v>
      </c>
    </row>
    <row r="55" spans="1:14" ht="12" customHeight="1">
      <c r="A55" s="10" t="str">
        <f>'Pregnant Women Participating'!A55</f>
        <v>Isleta Pueblo, NM</v>
      </c>
      <c r="B55" s="18">
        <v>975</v>
      </c>
      <c r="C55" s="16">
        <v>984</v>
      </c>
      <c r="D55" s="16">
        <v>929</v>
      </c>
      <c r="E55" s="16">
        <v>943</v>
      </c>
      <c r="F55" s="16">
        <v>955</v>
      </c>
      <c r="G55" s="16">
        <v>965</v>
      </c>
      <c r="H55" s="16">
        <v>973</v>
      </c>
      <c r="I55" s="16">
        <v>937</v>
      </c>
      <c r="J55" s="16">
        <v>958</v>
      </c>
      <c r="K55" s="16">
        <v>960</v>
      </c>
      <c r="L55" s="16">
        <v>936</v>
      </c>
      <c r="M55" s="51">
        <v>933</v>
      </c>
      <c r="N55" s="18">
        <f t="shared" si="1"/>
        <v>954</v>
      </c>
    </row>
    <row r="56" spans="1:14" ht="12" customHeight="1">
      <c r="A56" s="10" t="str">
        <f>'Pregnant Women Participating'!A56</f>
        <v>San Felipe Pueblo, NM</v>
      </c>
      <c r="B56" s="18">
        <v>310</v>
      </c>
      <c r="C56" s="16">
        <v>313</v>
      </c>
      <c r="D56" s="16">
        <v>271</v>
      </c>
      <c r="E56" s="16">
        <v>316</v>
      </c>
      <c r="F56" s="16">
        <v>327</v>
      </c>
      <c r="G56" s="16">
        <v>321</v>
      </c>
      <c r="H56" s="16">
        <v>321</v>
      </c>
      <c r="I56" s="16">
        <v>295</v>
      </c>
      <c r="J56" s="16">
        <v>307</v>
      </c>
      <c r="K56" s="16">
        <v>323</v>
      </c>
      <c r="L56" s="16">
        <v>340</v>
      </c>
      <c r="M56" s="51">
        <v>336</v>
      </c>
      <c r="N56" s="18">
        <f t="shared" si="1"/>
        <v>315</v>
      </c>
    </row>
    <row r="57" spans="1:14" ht="12" customHeight="1">
      <c r="A57" s="10" t="str">
        <f>'Pregnant Women Participating'!A57</f>
        <v>Santo Domingo Tribe, NM</v>
      </c>
      <c r="B57" s="18">
        <v>210</v>
      </c>
      <c r="C57" s="16">
        <v>212</v>
      </c>
      <c r="D57" s="16">
        <v>217</v>
      </c>
      <c r="E57" s="16">
        <v>238</v>
      </c>
      <c r="F57" s="16">
        <v>236</v>
      </c>
      <c r="G57" s="16">
        <v>231</v>
      </c>
      <c r="H57" s="16">
        <v>234</v>
      </c>
      <c r="I57" s="16">
        <v>222</v>
      </c>
      <c r="J57" s="16">
        <v>220</v>
      </c>
      <c r="K57" s="16">
        <v>216</v>
      </c>
      <c r="L57" s="16">
        <v>229</v>
      </c>
      <c r="M57" s="51">
        <v>229</v>
      </c>
      <c r="N57" s="18">
        <f t="shared" si="1"/>
        <v>224.5</v>
      </c>
    </row>
    <row r="58" spans="1:14" ht="12" customHeight="1">
      <c r="A58" s="10" t="str">
        <f>'Pregnant Women Participating'!A58</f>
        <v>Zuni Pueblo, NM</v>
      </c>
      <c r="B58" s="18">
        <v>771</v>
      </c>
      <c r="C58" s="16">
        <v>742</v>
      </c>
      <c r="D58" s="16">
        <v>778</v>
      </c>
      <c r="E58" s="16">
        <v>747</v>
      </c>
      <c r="F58" s="16">
        <v>775</v>
      </c>
      <c r="G58" s="16">
        <v>754</v>
      </c>
      <c r="H58" s="16">
        <v>802</v>
      </c>
      <c r="I58" s="16">
        <v>738</v>
      </c>
      <c r="J58" s="16">
        <v>785</v>
      </c>
      <c r="K58" s="16">
        <v>784</v>
      </c>
      <c r="L58" s="16">
        <v>801</v>
      </c>
      <c r="M58" s="51">
        <v>752</v>
      </c>
      <c r="N58" s="18">
        <f t="shared" si="1"/>
        <v>769.0833333333334</v>
      </c>
    </row>
    <row r="59" spans="1:14" ht="12" customHeight="1">
      <c r="A59" s="10" t="str">
        <f>'Pregnant Women Participating'!A59</f>
        <v>Cherokee Nation, OK</v>
      </c>
      <c r="B59" s="18">
        <v>7435</v>
      </c>
      <c r="C59" s="16">
        <v>7396</v>
      </c>
      <c r="D59" s="16">
        <v>7087</v>
      </c>
      <c r="E59" s="16">
        <v>7276</v>
      </c>
      <c r="F59" s="16">
        <v>6996</v>
      </c>
      <c r="G59" s="16">
        <v>7045</v>
      </c>
      <c r="H59" s="16">
        <v>7227</v>
      </c>
      <c r="I59" s="16">
        <v>7290</v>
      </c>
      <c r="J59" s="16">
        <v>7272</v>
      </c>
      <c r="K59" s="16">
        <v>7341</v>
      </c>
      <c r="L59" s="16">
        <v>7513</v>
      </c>
      <c r="M59" s="51">
        <v>7439</v>
      </c>
      <c r="N59" s="18">
        <f t="shared" si="1"/>
        <v>7276.416666666667</v>
      </c>
    </row>
    <row r="60" spans="1:14" ht="12" customHeight="1">
      <c r="A60" s="10" t="str">
        <f>'Pregnant Women Participating'!A60</f>
        <v>Chickasaw Nation, OK</v>
      </c>
      <c r="B60" s="18">
        <v>3304</v>
      </c>
      <c r="C60" s="16">
        <v>3387</v>
      </c>
      <c r="D60" s="16">
        <v>3323</v>
      </c>
      <c r="E60" s="16">
        <v>3460</v>
      </c>
      <c r="F60" s="16">
        <v>3452</v>
      </c>
      <c r="G60" s="16">
        <v>3445</v>
      </c>
      <c r="H60" s="16">
        <v>3539</v>
      </c>
      <c r="I60" s="16">
        <v>3607</v>
      </c>
      <c r="J60" s="16">
        <v>3563</v>
      </c>
      <c r="K60" s="16">
        <v>3646</v>
      </c>
      <c r="L60" s="16">
        <v>3643</v>
      </c>
      <c r="M60" s="51">
        <v>3676</v>
      </c>
      <c r="N60" s="18">
        <f t="shared" si="1"/>
        <v>3503.75</v>
      </c>
    </row>
    <row r="61" spans="1:14" ht="12" customHeight="1">
      <c r="A61" s="10" t="str">
        <f>'Pregnant Women Participating'!A61</f>
        <v>Choctaw Nation, OK</v>
      </c>
      <c r="B61" s="18">
        <v>3660</v>
      </c>
      <c r="C61" s="16">
        <v>3570</v>
      </c>
      <c r="D61" s="16">
        <v>3535</v>
      </c>
      <c r="E61" s="16">
        <v>3245</v>
      </c>
      <c r="F61" s="16">
        <v>3170</v>
      </c>
      <c r="G61" s="16">
        <v>3245</v>
      </c>
      <c r="H61" s="16">
        <v>3405</v>
      </c>
      <c r="I61" s="16">
        <v>3456</v>
      </c>
      <c r="J61" s="16">
        <v>3457</v>
      </c>
      <c r="K61" s="16">
        <v>3553</v>
      </c>
      <c r="L61" s="16">
        <v>3703</v>
      </c>
      <c r="M61" s="51">
        <v>3697</v>
      </c>
      <c r="N61" s="18">
        <f t="shared" si="1"/>
        <v>3474.6666666666665</v>
      </c>
    </row>
    <row r="62" spans="1:14" ht="12" customHeight="1">
      <c r="A62" s="10" t="str">
        <f>'Pregnant Women Participating'!A62</f>
        <v>Citizen Potawatomi Nation, OK</v>
      </c>
      <c r="B62" s="18">
        <v>1677</v>
      </c>
      <c r="C62" s="16">
        <v>1665</v>
      </c>
      <c r="D62" s="16">
        <v>1558</v>
      </c>
      <c r="E62" s="16">
        <v>1677</v>
      </c>
      <c r="F62" s="16">
        <v>1639</v>
      </c>
      <c r="G62" s="16">
        <v>1552</v>
      </c>
      <c r="H62" s="16">
        <v>1535</v>
      </c>
      <c r="I62" s="16">
        <v>1565</v>
      </c>
      <c r="J62" s="16">
        <v>1514</v>
      </c>
      <c r="K62" s="16">
        <v>1495</v>
      </c>
      <c r="L62" s="16">
        <v>1485</v>
      </c>
      <c r="M62" s="51">
        <v>1453</v>
      </c>
      <c r="N62" s="18">
        <f t="shared" si="1"/>
        <v>1567.9166666666667</v>
      </c>
    </row>
    <row r="63" spans="1:14" ht="12" customHeight="1">
      <c r="A63" s="10" t="str">
        <f>'Pregnant Women Participating'!A63</f>
        <v>Inter-Tribal Council, OK</v>
      </c>
      <c r="B63" s="18">
        <v>801</v>
      </c>
      <c r="C63" s="16">
        <v>861</v>
      </c>
      <c r="D63" s="16">
        <v>775</v>
      </c>
      <c r="E63" s="16">
        <v>847</v>
      </c>
      <c r="F63" s="16">
        <v>837</v>
      </c>
      <c r="G63" s="16">
        <v>822</v>
      </c>
      <c r="H63" s="16">
        <v>861</v>
      </c>
      <c r="I63" s="16">
        <v>844</v>
      </c>
      <c r="J63" s="16">
        <v>849</v>
      </c>
      <c r="K63" s="16">
        <v>834</v>
      </c>
      <c r="L63" s="16">
        <v>812</v>
      </c>
      <c r="M63" s="51">
        <v>833</v>
      </c>
      <c r="N63" s="18">
        <f t="shared" si="1"/>
        <v>831.3333333333334</v>
      </c>
    </row>
    <row r="64" spans="1:14" ht="12" customHeight="1">
      <c r="A64" s="10" t="str">
        <f>'Pregnant Women Participating'!A64</f>
        <v>Muscogee Creek Nation, OK</v>
      </c>
      <c r="B64" s="18">
        <v>2689</v>
      </c>
      <c r="C64" s="16">
        <v>2645</v>
      </c>
      <c r="D64" s="16">
        <v>2561</v>
      </c>
      <c r="E64" s="16">
        <v>2727</v>
      </c>
      <c r="F64" s="16">
        <v>2666</v>
      </c>
      <c r="G64" s="16">
        <v>2730</v>
      </c>
      <c r="H64" s="16">
        <v>2697</v>
      </c>
      <c r="I64" s="16">
        <v>2703</v>
      </c>
      <c r="J64" s="16">
        <v>2667</v>
      </c>
      <c r="K64" s="16">
        <v>2696</v>
      </c>
      <c r="L64" s="16">
        <v>2682</v>
      </c>
      <c r="M64" s="51">
        <v>2728</v>
      </c>
      <c r="N64" s="18">
        <f t="shared" si="1"/>
        <v>2682.5833333333335</v>
      </c>
    </row>
    <row r="65" spans="1:14" ht="12" customHeight="1">
      <c r="A65" s="10" t="str">
        <f>'Pregnant Women Participating'!A65</f>
        <v>Osage Tribal Council, OK</v>
      </c>
      <c r="B65" s="18">
        <v>2187</v>
      </c>
      <c r="C65" s="16">
        <v>2226</v>
      </c>
      <c r="D65" s="16">
        <v>2106</v>
      </c>
      <c r="E65" s="16">
        <v>2190</v>
      </c>
      <c r="F65" s="16">
        <v>2209</v>
      </c>
      <c r="G65" s="16">
        <v>2255</v>
      </c>
      <c r="H65" s="16">
        <v>2257</v>
      </c>
      <c r="I65" s="16">
        <v>2227</v>
      </c>
      <c r="J65" s="16">
        <v>2278</v>
      </c>
      <c r="K65" s="16">
        <v>2354</v>
      </c>
      <c r="L65" s="16">
        <v>2391</v>
      </c>
      <c r="M65" s="51">
        <v>2459</v>
      </c>
      <c r="N65" s="18">
        <f t="shared" si="1"/>
        <v>2261.5833333333335</v>
      </c>
    </row>
    <row r="66" spans="1:14" ht="12" customHeight="1">
      <c r="A66" s="10" t="str">
        <f>'Pregnant Women Participating'!A66</f>
        <v>Otoe-Missouria Tribe, OK</v>
      </c>
      <c r="B66" s="18">
        <v>506</v>
      </c>
      <c r="C66" s="16">
        <v>688</v>
      </c>
      <c r="D66" s="16">
        <v>658</v>
      </c>
      <c r="E66" s="16">
        <v>665</v>
      </c>
      <c r="F66" s="16">
        <v>652</v>
      </c>
      <c r="G66" s="16">
        <v>688</v>
      </c>
      <c r="H66" s="16">
        <v>680</v>
      </c>
      <c r="I66" s="16">
        <v>715</v>
      </c>
      <c r="J66" s="16">
        <v>682</v>
      </c>
      <c r="K66" s="16">
        <v>697</v>
      </c>
      <c r="L66" s="16">
        <v>730</v>
      </c>
      <c r="M66" s="51">
        <v>745</v>
      </c>
      <c r="N66" s="18">
        <f t="shared" si="1"/>
        <v>675.5</v>
      </c>
    </row>
    <row r="67" spans="1:14" ht="12" customHeight="1">
      <c r="A67" s="10" t="str">
        <f>'Pregnant Women Participating'!A67</f>
        <v>Wichita, Caddo &amp; Delaware (WCD), OK</v>
      </c>
      <c r="B67" s="18">
        <v>3373</v>
      </c>
      <c r="C67" s="16">
        <v>3207</v>
      </c>
      <c r="D67" s="16">
        <v>3072</v>
      </c>
      <c r="E67" s="16">
        <v>3189</v>
      </c>
      <c r="F67" s="16">
        <v>3039</v>
      </c>
      <c r="G67" s="16">
        <v>3183</v>
      </c>
      <c r="H67" s="16">
        <v>3149</v>
      </c>
      <c r="I67" s="16">
        <v>3180</v>
      </c>
      <c r="J67" s="16">
        <v>3298</v>
      </c>
      <c r="K67" s="16">
        <v>3374</v>
      </c>
      <c r="L67" s="16">
        <v>3464</v>
      </c>
      <c r="M67" s="51">
        <v>3490</v>
      </c>
      <c r="N67" s="18">
        <f t="shared" si="1"/>
        <v>3251.5</v>
      </c>
    </row>
    <row r="68" spans="1:14" s="23" customFormat="1" ht="24.75" customHeight="1">
      <c r="A68" s="19" t="str">
        <f>'Pregnant Women Participating'!A68</f>
        <v>Southwest Region</v>
      </c>
      <c r="B68" s="21">
        <v>1356903</v>
      </c>
      <c r="C68" s="20">
        <v>1341140</v>
      </c>
      <c r="D68" s="20">
        <v>1315960</v>
      </c>
      <c r="E68" s="20">
        <v>1335626</v>
      </c>
      <c r="F68" s="20">
        <v>1331289</v>
      </c>
      <c r="G68" s="20">
        <v>1338740</v>
      </c>
      <c r="H68" s="20">
        <v>1355396</v>
      </c>
      <c r="I68" s="20">
        <v>1362227</v>
      </c>
      <c r="J68" s="20">
        <v>1371210</v>
      </c>
      <c r="K68" s="20">
        <v>1380767</v>
      </c>
      <c r="L68" s="20">
        <v>1391844</v>
      </c>
      <c r="M68" s="50">
        <v>1400156</v>
      </c>
      <c r="N68" s="21">
        <f t="shared" si="1"/>
        <v>1356771.5</v>
      </c>
    </row>
    <row r="69" spans="1:14" ht="12" customHeight="1">
      <c r="A69" s="10" t="str">
        <f>'Pregnant Women Participating'!A69</f>
        <v>Colorado</v>
      </c>
      <c r="B69" s="18">
        <v>96120</v>
      </c>
      <c r="C69" s="16">
        <v>94548</v>
      </c>
      <c r="D69" s="16">
        <v>93729</v>
      </c>
      <c r="E69" s="16">
        <v>96670</v>
      </c>
      <c r="F69" s="16">
        <v>96879</v>
      </c>
      <c r="G69" s="16">
        <v>98715</v>
      </c>
      <c r="H69" s="16">
        <v>99264</v>
      </c>
      <c r="I69" s="16">
        <v>100091</v>
      </c>
      <c r="J69" s="16">
        <v>100576</v>
      </c>
      <c r="K69" s="16">
        <v>102060</v>
      </c>
      <c r="L69" s="16">
        <v>101773</v>
      </c>
      <c r="M69" s="51">
        <v>102880</v>
      </c>
      <c r="N69" s="18">
        <f t="shared" si="1"/>
        <v>98608.75</v>
      </c>
    </row>
    <row r="70" spans="1:14" ht="12" customHeight="1">
      <c r="A70" s="10" t="str">
        <f>'Pregnant Women Participating'!A70</f>
        <v>Iowa</v>
      </c>
      <c r="B70" s="18">
        <v>73014</v>
      </c>
      <c r="C70" s="16">
        <v>72546</v>
      </c>
      <c r="D70" s="16">
        <v>71284</v>
      </c>
      <c r="E70" s="16">
        <v>72170</v>
      </c>
      <c r="F70" s="16">
        <v>71345</v>
      </c>
      <c r="G70" s="16">
        <v>71699</v>
      </c>
      <c r="H70" s="16">
        <v>71938</v>
      </c>
      <c r="I70" s="16">
        <v>72159</v>
      </c>
      <c r="J70" s="16">
        <v>72515</v>
      </c>
      <c r="K70" s="16">
        <v>73346</v>
      </c>
      <c r="L70" s="16">
        <v>74097</v>
      </c>
      <c r="M70" s="51">
        <v>74552</v>
      </c>
      <c r="N70" s="18">
        <f aca="true" t="shared" si="2" ref="N70:N101">IF(SUM(B70:M70)&gt;0,AVERAGE(B70:M70)," ")</f>
        <v>72555.41666666667</v>
      </c>
    </row>
    <row r="71" spans="1:14" ht="12" customHeight="1">
      <c r="A71" s="10" t="str">
        <f>'Pregnant Women Participating'!A71</f>
        <v>Kansas</v>
      </c>
      <c r="B71" s="18">
        <v>73302</v>
      </c>
      <c r="C71" s="16">
        <v>72743</v>
      </c>
      <c r="D71" s="16">
        <v>70582</v>
      </c>
      <c r="E71" s="16">
        <v>72535</v>
      </c>
      <c r="F71" s="16">
        <v>71683</v>
      </c>
      <c r="G71" s="16">
        <v>72109</v>
      </c>
      <c r="H71" s="16">
        <v>72399</v>
      </c>
      <c r="I71" s="16">
        <v>72913</v>
      </c>
      <c r="J71" s="16">
        <v>73562</v>
      </c>
      <c r="K71" s="16">
        <v>75107</v>
      </c>
      <c r="L71" s="16">
        <v>75605</v>
      </c>
      <c r="M71" s="51">
        <v>76318</v>
      </c>
      <c r="N71" s="18">
        <f t="shared" si="2"/>
        <v>73238.16666666667</v>
      </c>
    </row>
    <row r="72" spans="1:14" ht="12" customHeight="1">
      <c r="A72" s="10" t="str">
        <f>'Pregnant Women Participating'!A72</f>
        <v>Missouri</v>
      </c>
      <c r="B72" s="18">
        <v>141503</v>
      </c>
      <c r="C72" s="16">
        <v>140988</v>
      </c>
      <c r="D72" s="16">
        <v>137260</v>
      </c>
      <c r="E72" s="16">
        <v>142478</v>
      </c>
      <c r="F72" s="16">
        <v>140181</v>
      </c>
      <c r="G72" s="16">
        <v>139757</v>
      </c>
      <c r="H72" s="16">
        <v>143873</v>
      </c>
      <c r="I72" s="16">
        <v>142716</v>
      </c>
      <c r="J72" s="16">
        <v>144095</v>
      </c>
      <c r="K72" s="16">
        <v>146196</v>
      </c>
      <c r="L72" s="16">
        <v>147443</v>
      </c>
      <c r="M72" s="51">
        <v>149592</v>
      </c>
      <c r="N72" s="18">
        <f t="shared" si="2"/>
        <v>143006.83333333334</v>
      </c>
    </row>
    <row r="73" spans="1:14" ht="12" customHeight="1">
      <c r="A73" s="10" t="str">
        <f>'Pregnant Women Participating'!A73</f>
        <v>Montana</v>
      </c>
      <c r="B73" s="18">
        <v>19921</v>
      </c>
      <c r="C73" s="16">
        <v>19949</v>
      </c>
      <c r="D73" s="16">
        <v>19331</v>
      </c>
      <c r="E73" s="16">
        <v>19972</v>
      </c>
      <c r="F73" s="16">
        <v>19420</v>
      </c>
      <c r="G73" s="16">
        <v>19939</v>
      </c>
      <c r="H73" s="16">
        <v>20048</v>
      </c>
      <c r="I73" s="16">
        <v>19863</v>
      </c>
      <c r="J73" s="16">
        <v>19844</v>
      </c>
      <c r="K73" s="16">
        <v>20256</v>
      </c>
      <c r="L73" s="16">
        <v>20108</v>
      </c>
      <c r="M73" s="51">
        <v>20320</v>
      </c>
      <c r="N73" s="18">
        <f t="shared" si="2"/>
        <v>19914.25</v>
      </c>
    </row>
    <row r="74" spans="1:14" ht="12" customHeight="1">
      <c r="A74" s="10" t="str">
        <f>'Pregnant Women Participating'!A74</f>
        <v>Nebraska</v>
      </c>
      <c r="B74" s="18">
        <v>43813</v>
      </c>
      <c r="C74" s="16">
        <v>43828</v>
      </c>
      <c r="D74" s="16">
        <v>42127</v>
      </c>
      <c r="E74" s="16">
        <v>44541</v>
      </c>
      <c r="F74" s="16">
        <v>43382</v>
      </c>
      <c r="G74" s="16">
        <v>43154</v>
      </c>
      <c r="H74" s="16">
        <v>43908</v>
      </c>
      <c r="I74" s="16">
        <v>43721</v>
      </c>
      <c r="J74" s="16">
        <v>43862</v>
      </c>
      <c r="K74" s="16">
        <v>44626</v>
      </c>
      <c r="L74" s="16">
        <v>44560</v>
      </c>
      <c r="M74" s="51">
        <v>44741</v>
      </c>
      <c r="N74" s="18">
        <f t="shared" si="2"/>
        <v>43855.25</v>
      </c>
    </row>
    <row r="75" spans="1:14" ht="12" customHeight="1">
      <c r="A75" s="10" t="str">
        <f>'Pregnant Women Participating'!A75</f>
        <v>North Dakota</v>
      </c>
      <c r="B75" s="18">
        <v>13773</v>
      </c>
      <c r="C75" s="16">
        <v>13639</v>
      </c>
      <c r="D75" s="16">
        <v>13200</v>
      </c>
      <c r="E75" s="16">
        <v>13591</v>
      </c>
      <c r="F75" s="16">
        <v>13504</v>
      </c>
      <c r="G75" s="16">
        <v>13308</v>
      </c>
      <c r="H75" s="16">
        <v>13733</v>
      </c>
      <c r="I75" s="16">
        <v>13413</v>
      </c>
      <c r="J75" s="16">
        <v>13439</v>
      </c>
      <c r="K75" s="16">
        <v>13792</v>
      </c>
      <c r="L75" s="16">
        <v>13739</v>
      </c>
      <c r="M75" s="51">
        <v>13878</v>
      </c>
      <c r="N75" s="18">
        <f t="shared" si="2"/>
        <v>13584.083333333334</v>
      </c>
    </row>
    <row r="76" spans="1:14" ht="12" customHeight="1">
      <c r="A76" s="10" t="str">
        <f>'Pregnant Women Participating'!A76</f>
        <v>South Dakota</v>
      </c>
      <c r="B76" s="18">
        <v>20418</v>
      </c>
      <c r="C76" s="16">
        <v>20383</v>
      </c>
      <c r="D76" s="16">
        <v>19998</v>
      </c>
      <c r="E76" s="16">
        <v>20405</v>
      </c>
      <c r="F76" s="16">
        <v>20175</v>
      </c>
      <c r="G76" s="16">
        <v>20431</v>
      </c>
      <c r="H76" s="16">
        <v>20640</v>
      </c>
      <c r="I76" s="16">
        <v>20749</v>
      </c>
      <c r="J76" s="16">
        <v>20708</v>
      </c>
      <c r="K76" s="16">
        <v>20712</v>
      </c>
      <c r="L76" s="16">
        <v>20965</v>
      </c>
      <c r="M76" s="51">
        <v>21284</v>
      </c>
      <c r="N76" s="18">
        <f t="shared" si="2"/>
        <v>20572.333333333332</v>
      </c>
    </row>
    <row r="77" spans="1:14" ht="12" customHeight="1">
      <c r="A77" s="10" t="str">
        <f>'Pregnant Women Participating'!A77</f>
        <v>Utah</v>
      </c>
      <c r="B77" s="18">
        <v>65019</v>
      </c>
      <c r="C77" s="16">
        <v>65251</v>
      </c>
      <c r="D77" s="16">
        <v>64593</v>
      </c>
      <c r="E77" s="16">
        <v>65077</v>
      </c>
      <c r="F77" s="16">
        <v>65194</v>
      </c>
      <c r="G77" s="16">
        <v>66056</v>
      </c>
      <c r="H77" s="16">
        <v>66889</v>
      </c>
      <c r="I77" s="16">
        <v>67149</v>
      </c>
      <c r="J77" s="16">
        <v>66863</v>
      </c>
      <c r="K77" s="16">
        <v>67059</v>
      </c>
      <c r="L77" s="16">
        <v>67577</v>
      </c>
      <c r="M77" s="51">
        <v>68295</v>
      </c>
      <c r="N77" s="18">
        <f t="shared" si="2"/>
        <v>66251.83333333333</v>
      </c>
    </row>
    <row r="78" spans="1:14" ht="12" customHeight="1">
      <c r="A78" s="10" t="str">
        <f>'Pregnant Women Participating'!A78</f>
        <v>Wyoming</v>
      </c>
      <c r="B78" s="18">
        <v>11733</v>
      </c>
      <c r="C78" s="16">
        <v>11628</v>
      </c>
      <c r="D78" s="16">
        <v>11457</v>
      </c>
      <c r="E78" s="16">
        <v>11718</v>
      </c>
      <c r="F78" s="16">
        <v>11702</v>
      </c>
      <c r="G78" s="16">
        <v>11817</v>
      </c>
      <c r="H78" s="16">
        <v>12053</v>
      </c>
      <c r="I78" s="16">
        <v>11933</v>
      </c>
      <c r="J78" s="16">
        <v>12160</v>
      </c>
      <c r="K78" s="16">
        <v>12375</v>
      </c>
      <c r="L78" s="16">
        <v>11941</v>
      </c>
      <c r="M78" s="51">
        <v>12210</v>
      </c>
      <c r="N78" s="18">
        <f t="shared" si="2"/>
        <v>11893.916666666666</v>
      </c>
    </row>
    <row r="79" spans="1:14" ht="12" customHeight="1">
      <c r="A79" s="10" t="str">
        <f>'Pregnant Women Participating'!A79</f>
        <v>Ute Mountain Ute Tribe, CO</v>
      </c>
      <c r="B79" s="18">
        <v>175</v>
      </c>
      <c r="C79" s="16">
        <v>168</v>
      </c>
      <c r="D79" s="16">
        <v>181</v>
      </c>
      <c r="E79" s="16">
        <v>177</v>
      </c>
      <c r="F79" s="16">
        <v>189</v>
      </c>
      <c r="G79" s="16">
        <v>197</v>
      </c>
      <c r="H79" s="16">
        <v>208</v>
      </c>
      <c r="I79" s="16">
        <v>207</v>
      </c>
      <c r="J79" s="16">
        <v>212</v>
      </c>
      <c r="K79" s="16">
        <v>203</v>
      </c>
      <c r="L79" s="16">
        <v>201</v>
      </c>
      <c r="M79" s="51">
        <v>200</v>
      </c>
      <c r="N79" s="18">
        <f t="shared" si="2"/>
        <v>193.16666666666666</v>
      </c>
    </row>
    <row r="80" spans="1:14" ht="12" customHeight="1">
      <c r="A80" s="10" t="str">
        <f>'Pregnant Women Participating'!A80</f>
        <v>Omaha Sioux, NE</v>
      </c>
      <c r="B80" s="18">
        <v>321</v>
      </c>
      <c r="C80" s="16">
        <v>315</v>
      </c>
      <c r="D80" s="16">
        <v>307</v>
      </c>
      <c r="E80" s="16">
        <v>281</v>
      </c>
      <c r="F80" s="16">
        <v>302</v>
      </c>
      <c r="G80" s="16">
        <v>272</v>
      </c>
      <c r="H80" s="16">
        <v>315</v>
      </c>
      <c r="I80" s="16">
        <v>299</v>
      </c>
      <c r="J80" s="16">
        <v>322</v>
      </c>
      <c r="K80" s="16">
        <v>322</v>
      </c>
      <c r="L80" s="16">
        <v>322</v>
      </c>
      <c r="M80" s="51">
        <v>310</v>
      </c>
      <c r="N80" s="18">
        <f t="shared" si="2"/>
        <v>307.3333333333333</v>
      </c>
    </row>
    <row r="81" spans="1:14" ht="12" customHeight="1">
      <c r="A81" s="10" t="str">
        <f>'Pregnant Women Participating'!A81</f>
        <v>Santee Sioux, NE</v>
      </c>
      <c r="B81" s="18">
        <v>101</v>
      </c>
      <c r="C81" s="16">
        <v>113</v>
      </c>
      <c r="D81" s="16">
        <v>114</v>
      </c>
      <c r="E81" s="16">
        <v>117</v>
      </c>
      <c r="F81" s="16">
        <v>116</v>
      </c>
      <c r="G81" s="16">
        <v>131</v>
      </c>
      <c r="H81" s="16">
        <v>127</v>
      </c>
      <c r="I81" s="16">
        <v>139</v>
      </c>
      <c r="J81" s="16">
        <v>130</v>
      </c>
      <c r="K81" s="16">
        <v>140</v>
      </c>
      <c r="L81" s="16">
        <v>127</v>
      </c>
      <c r="M81" s="51">
        <v>128</v>
      </c>
      <c r="N81" s="18">
        <f t="shared" si="2"/>
        <v>123.58333333333333</v>
      </c>
    </row>
    <row r="82" spans="1:14" ht="12" customHeight="1">
      <c r="A82" s="10" t="str">
        <f>'Pregnant Women Participating'!A82</f>
        <v>Winnebago Tribe, NE</v>
      </c>
      <c r="B82" s="18">
        <v>244</v>
      </c>
      <c r="C82" s="16">
        <v>246</v>
      </c>
      <c r="D82" s="16">
        <v>209</v>
      </c>
      <c r="E82" s="16">
        <v>223</v>
      </c>
      <c r="F82" s="16">
        <v>208</v>
      </c>
      <c r="G82" s="16">
        <v>202</v>
      </c>
      <c r="H82" s="16">
        <v>218</v>
      </c>
      <c r="I82" s="16">
        <v>220</v>
      </c>
      <c r="J82" s="16">
        <v>224</v>
      </c>
      <c r="K82" s="16">
        <v>217</v>
      </c>
      <c r="L82" s="16">
        <v>229</v>
      </c>
      <c r="M82" s="51">
        <v>209</v>
      </c>
      <c r="N82" s="18">
        <f t="shared" si="2"/>
        <v>220.75</v>
      </c>
    </row>
    <row r="83" spans="1:14" ht="12" customHeight="1">
      <c r="A83" s="10" t="str">
        <f>'Pregnant Women Participating'!A83</f>
        <v>Standing Rock Sioux Tribe, ND</v>
      </c>
      <c r="B83" s="18">
        <v>959</v>
      </c>
      <c r="C83" s="16">
        <v>951</v>
      </c>
      <c r="D83" s="16">
        <v>956</v>
      </c>
      <c r="E83" s="16">
        <v>966</v>
      </c>
      <c r="F83" s="16">
        <v>971</v>
      </c>
      <c r="G83" s="16">
        <v>978</v>
      </c>
      <c r="H83" s="16">
        <v>985</v>
      </c>
      <c r="I83" s="16">
        <v>992</v>
      </c>
      <c r="J83" s="16">
        <v>995</v>
      </c>
      <c r="K83" s="16">
        <v>1028</v>
      </c>
      <c r="L83" s="16">
        <v>1012</v>
      </c>
      <c r="M83" s="51">
        <v>984</v>
      </c>
      <c r="N83" s="18">
        <f t="shared" si="2"/>
        <v>981.4166666666666</v>
      </c>
    </row>
    <row r="84" spans="1:14" ht="12" customHeight="1">
      <c r="A84" s="10" t="str">
        <f>'Pregnant Women Participating'!A84</f>
        <v>Three Affiliated Tribes, ND</v>
      </c>
      <c r="B84" s="18">
        <v>389</v>
      </c>
      <c r="C84" s="16">
        <v>393</v>
      </c>
      <c r="D84" s="16">
        <v>377</v>
      </c>
      <c r="E84" s="16">
        <v>388</v>
      </c>
      <c r="F84" s="16">
        <v>347</v>
      </c>
      <c r="G84" s="16">
        <v>344</v>
      </c>
      <c r="H84" s="16">
        <v>332</v>
      </c>
      <c r="I84" s="16">
        <v>334</v>
      </c>
      <c r="J84" s="16">
        <v>342</v>
      </c>
      <c r="K84" s="16">
        <v>345</v>
      </c>
      <c r="L84" s="16">
        <v>359</v>
      </c>
      <c r="M84" s="51">
        <v>359</v>
      </c>
      <c r="N84" s="18">
        <f t="shared" si="2"/>
        <v>359.0833333333333</v>
      </c>
    </row>
    <row r="85" spans="1:14" ht="12" customHeight="1">
      <c r="A85" s="10" t="str">
        <f>'Pregnant Women Participating'!A85</f>
        <v>Cheyenne River Sioux, SD</v>
      </c>
      <c r="B85" s="18">
        <v>775</v>
      </c>
      <c r="C85" s="16">
        <v>752</v>
      </c>
      <c r="D85" s="16">
        <v>741</v>
      </c>
      <c r="E85" s="16">
        <v>767</v>
      </c>
      <c r="F85" s="16">
        <v>769</v>
      </c>
      <c r="G85" s="16">
        <v>755</v>
      </c>
      <c r="H85" s="16">
        <v>762</v>
      </c>
      <c r="I85" s="16">
        <v>745</v>
      </c>
      <c r="J85" s="16">
        <v>760</v>
      </c>
      <c r="K85" s="16">
        <v>761</v>
      </c>
      <c r="L85" s="16">
        <v>757</v>
      </c>
      <c r="M85" s="51">
        <v>758</v>
      </c>
      <c r="N85" s="18">
        <f t="shared" si="2"/>
        <v>758.5</v>
      </c>
    </row>
    <row r="86" spans="1:14" ht="12" customHeight="1">
      <c r="A86" s="10" t="str">
        <f>'Pregnant Women Participating'!A86</f>
        <v>Rosebud Sioux, SD</v>
      </c>
      <c r="B86" s="18">
        <v>1323</v>
      </c>
      <c r="C86" s="16">
        <v>1304</v>
      </c>
      <c r="D86" s="16">
        <v>1284</v>
      </c>
      <c r="E86" s="16">
        <v>1266</v>
      </c>
      <c r="F86" s="16">
        <v>1252</v>
      </c>
      <c r="G86" s="16">
        <v>1206</v>
      </c>
      <c r="H86" s="16">
        <v>1208</v>
      </c>
      <c r="I86" s="16">
        <v>1251</v>
      </c>
      <c r="J86" s="16">
        <v>1271</v>
      </c>
      <c r="K86" s="16">
        <v>1305</v>
      </c>
      <c r="L86" s="16">
        <v>1326</v>
      </c>
      <c r="M86" s="51">
        <v>1341</v>
      </c>
      <c r="N86" s="18">
        <f t="shared" si="2"/>
        <v>1278.0833333333333</v>
      </c>
    </row>
    <row r="87" spans="1:14" ht="12" customHeight="1">
      <c r="A87" s="10" t="str">
        <f>'Pregnant Women Participating'!A87</f>
        <v>Northern Arapahoe, WY</v>
      </c>
      <c r="B87" s="18">
        <v>485</v>
      </c>
      <c r="C87" s="16">
        <v>544</v>
      </c>
      <c r="D87" s="16">
        <v>505</v>
      </c>
      <c r="E87" s="16">
        <v>411</v>
      </c>
      <c r="F87" s="16">
        <v>546</v>
      </c>
      <c r="G87" s="16">
        <v>490</v>
      </c>
      <c r="H87" s="16">
        <v>459</v>
      </c>
      <c r="I87" s="16">
        <v>500</v>
      </c>
      <c r="J87" s="16">
        <v>530</v>
      </c>
      <c r="K87" s="16">
        <v>545</v>
      </c>
      <c r="L87" s="16">
        <v>487</v>
      </c>
      <c r="M87" s="51">
        <v>456</v>
      </c>
      <c r="N87" s="18">
        <f t="shared" si="2"/>
        <v>496.5</v>
      </c>
    </row>
    <row r="88" spans="1:14" ht="12" customHeight="1">
      <c r="A88" s="10" t="str">
        <f>'Pregnant Women Participating'!A88</f>
        <v>Shoshone Tribe, WY</v>
      </c>
      <c r="B88" s="18">
        <v>243</v>
      </c>
      <c r="C88" s="16">
        <v>245</v>
      </c>
      <c r="D88" s="16">
        <v>230</v>
      </c>
      <c r="E88" s="16">
        <v>237</v>
      </c>
      <c r="F88" s="16">
        <v>229</v>
      </c>
      <c r="G88" s="16">
        <v>229</v>
      </c>
      <c r="H88" s="16">
        <v>245</v>
      </c>
      <c r="I88" s="16">
        <v>231</v>
      </c>
      <c r="J88" s="16">
        <v>214</v>
      </c>
      <c r="K88" s="16">
        <v>213</v>
      </c>
      <c r="L88" s="16">
        <v>228</v>
      </c>
      <c r="M88" s="51">
        <v>180</v>
      </c>
      <c r="N88" s="18">
        <f t="shared" si="2"/>
        <v>227</v>
      </c>
    </row>
    <row r="89" spans="1:14" s="23" customFormat="1" ht="24.75" customHeight="1">
      <c r="A89" s="19" t="str">
        <f>'Pregnant Women Participating'!A89</f>
        <v>Mountain Plains</v>
      </c>
      <c r="B89" s="21">
        <v>563631</v>
      </c>
      <c r="C89" s="20">
        <v>560534</v>
      </c>
      <c r="D89" s="20">
        <v>548465</v>
      </c>
      <c r="E89" s="20">
        <v>563990</v>
      </c>
      <c r="F89" s="20">
        <v>558394</v>
      </c>
      <c r="G89" s="20">
        <v>561789</v>
      </c>
      <c r="H89" s="20">
        <v>569604</v>
      </c>
      <c r="I89" s="20">
        <v>569625</v>
      </c>
      <c r="J89" s="20">
        <v>572624</v>
      </c>
      <c r="K89" s="20">
        <v>580608</v>
      </c>
      <c r="L89" s="20">
        <v>582856</v>
      </c>
      <c r="M89" s="50">
        <v>588995</v>
      </c>
      <c r="N89" s="21">
        <f t="shared" si="2"/>
        <v>568426.25</v>
      </c>
    </row>
    <row r="90" spans="1:14" ht="12" customHeight="1">
      <c r="A90" s="11" t="str">
        <f>'Pregnant Women Participating'!A90</f>
        <v>Alaska</v>
      </c>
      <c r="B90" s="18">
        <v>25311</v>
      </c>
      <c r="C90" s="16">
        <v>24913</v>
      </c>
      <c r="D90" s="16">
        <v>24237</v>
      </c>
      <c r="E90" s="16">
        <v>24967</v>
      </c>
      <c r="F90" s="16">
        <v>25022</v>
      </c>
      <c r="G90" s="16">
        <v>25009</v>
      </c>
      <c r="H90" s="16">
        <v>25126</v>
      </c>
      <c r="I90" s="16">
        <v>25250</v>
      </c>
      <c r="J90" s="16">
        <v>25713</v>
      </c>
      <c r="K90" s="16">
        <v>25924</v>
      </c>
      <c r="L90" s="16">
        <v>25909</v>
      </c>
      <c r="M90" s="51">
        <v>25627</v>
      </c>
      <c r="N90" s="18">
        <f t="shared" si="2"/>
        <v>25250.666666666668</v>
      </c>
    </row>
    <row r="91" spans="1:14" ht="12" customHeight="1">
      <c r="A91" s="11" t="str">
        <f>'Pregnant Women Participating'!A91</f>
        <v>American Samoa</v>
      </c>
      <c r="B91" s="18">
        <v>6732</v>
      </c>
      <c r="C91" s="16">
        <v>6652</v>
      </c>
      <c r="D91" s="16">
        <v>6708</v>
      </c>
      <c r="E91" s="16">
        <v>6836</v>
      </c>
      <c r="F91" s="16">
        <v>6809</v>
      </c>
      <c r="G91" s="16">
        <v>6908</v>
      </c>
      <c r="H91" s="16">
        <v>6653</v>
      </c>
      <c r="I91" s="16">
        <v>6780</v>
      </c>
      <c r="J91" s="16">
        <v>6901</v>
      </c>
      <c r="K91" s="16">
        <v>6720</v>
      </c>
      <c r="L91" s="16">
        <v>6938</v>
      </c>
      <c r="M91" s="51">
        <v>7005</v>
      </c>
      <c r="N91" s="18">
        <f t="shared" si="2"/>
        <v>6803.5</v>
      </c>
    </row>
    <row r="92" spans="1:14" ht="12" customHeight="1">
      <c r="A92" s="11" t="str">
        <f>'Pregnant Women Participating'!A92</f>
        <v>Arizona</v>
      </c>
      <c r="B92" s="18">
        <v>173218</v>
      </c>
      <c r="C92" s="16">
        <v>171239</v>
      </c>
      <c r="D92" s="16">
        <v>167205</v>
      </c>
      <c r="E92" s="16">
        <v>170639</v>
      </c>
      <c r="F92" s="16">
        <v>168681</v>
      </c>
      <c r="G92" s="16">
        <v>171283</v>
      </c>
      <c r="H92" s="16">
        <v>174270</v>
      </c>
      <c r="I92" s="16">
        <v>175309</v>
      </c>
      <c r="J92" s="16">
        <v>176934</v>
      </c>
      <c r="K92" s="16">
        <v>178839</v>
      </c>
      <c r="L92" s="16">
        <v>179925</v>
      </c>
      <c r="M92" s="51">
        <v>180853</v>
      </c>
      <c r="N92" s="18">
        <f t="shared" si="2"/>
        <v>174032.91666666666</v>
      </c>
    </row>
    <row r="93" spans="1:14" ht="12" customHeight="1">
      <c r="A93" s="11" t="str">
        <f>'Pregnant Women Participating'!A93</f>
        <v>California</v>
      </c>
      <c r="B93" s="18">
        <v>1428463</v>
      </c>
      <c r="C93" s="16">
        <v>1413273</v>
      </c>
      <c r="D93" s="16">
        <v>1362858</v>
      </c>
      <c r="E93" s="16">
        <v>1415816</v>
      </c>
      <c r="F93" s="16">
        <v>1400635</v>
      </c>
      <c r="G93" s="16">
        <v>1405716</v>
      </c>
      <c r="H93" s="16">
        <v>1421112</v>
      </c>
      <c r="I93" s="16">
        <v>1409024</v>
      </c>
      <c r="J93" s="16">
        <v>1405088</v>
      </c>
      <c r="K93" s="16">
        <v>1426682</v>
      </c>
      <c r="L93" s="16">
        <v>1426262</v>
      </c>
      <c r="M93" s="51">
        <v>1431594</v>
      </c>
      <c r="N93" s="18">
        <f t="shared" si="2"/>
        <v>1412210.25</v>
      </c>
    </row>
    <row r="94" spans="1:14" ht="12" customHeight="1">
      <c r="A94" s="11" t="str">
        <f>'Pregnant Women Participating'!A94</f>
        <v>Guam</v>
      </c>
      <c r="B94" s="18">
        <v>6709</v>
      </c>
      <c r="C94" s="16">
        <v>6734</v>
      </c>
      <c r="D94" s="16">
        <v>6402</v>
      </c>
      <c r="E94" s="16">
        <v>6570</v>
      </c>
      <c r="F94" s="16">
        <v>6786</v>
      </c>
      <c r="G94" s="16">
        <v>7023</v>
      </c>
      <c r="H94" s="16">
        <v>7350</v>
      </c>
      <c r="I94" s="16">
        <v>7307</v>
      </c>
      <c r="J94" s="16">
        <v>7189</v>
      </c>
      <c r="K94" s="16">
        <v>7258</v>
      </c>
      <c r="L94" s="16">
        <v>7187</v>
      </c>
      <c r="M94" s="51">
        <v>7431</v>
      </c>
      <c r="N94" s="18">
        <f t="shared" si="2"/>
        <v>6995.5</v>
      </c>
    </row>
    <row r="95" spans="1:14" ht="12" customHeight="1">
      <c r="A95" s="11" t="str">
        <f>'Pregnant Women Participating'!A95</f>
        <v>Hawaii</v>
      </c>
      <c r="B95" s="18">
        <v>33639</v>
      </c>
      <c r="C95" s="16">
        <v>33457</v>
      </c>
      <c r="D95" s="16">
        <v>32297</v>
      </c>
      <c r="E95" s="16">
        <v>33692</v>
      </c>
      <c r="F95" s="16">
        <v>33313</v>
      </c>
      <c r="G95" s="16">
        <v>32784</v>
      </c>
      <c r="H95" s="16">
        <v>34012</v>
      </c>
      <c r="I95" s="16">
        <v>33874</v>
      </c>
      <c r="J95" s="16">
        <v>34299</v>
      </c>
      <c r="K95" s="16">
        <v>35456</v>
      </c>
      <c r="L95" s="16">
        <v>35596</v>
      </c>
      <c r="M95" s="51">
        <v>36176</v>
      </c>
      <c r="N95" s="18">
        <f t="shared" si="2"/>
        <v>34049.583333333336</v>
      </c>
    </row>
    <row r="96" spans="1:14" ht="12" customHeight="1">
      <c r="A96" s="11" t="str">
        <f>'Pregnant Women Participating'!A96</f>
        <v>Idaho</v>
      </c>
      <c r="B96" s="18">
        <v>39583</v>
      </c>
      <c r="C96" s="16">
        <v>40223</v>
      </c>
      <c r="D96" s="16">
        <v>39481</v>
      </c>
      <c r="E96" s="16">
        <v>41229</v>
      </c>
      <c r="F96" s="16">
        <v>41259</v>
      </c>
      <c r="G96" s="16">
        <v>41963</v>
      </c>
      <c r="H96" s="16">
        <v>42137</v>
      </c>
      <c r="I96" s="16">
        <v>42213</v>
      </c>
      <c r="J96" s="16">
        <v>42408</v>
      </c>
      <c r="K96" s="16">
        <v>43349</v>
      </c>
      <c r="L96" s="16">
        <v>43461</v>
      </c>
      <c r="M96" s="51">
        <v>44066</v>
      </c>
      <c r="N96" s="18">
        <f t="shared" si="2"/>
        <v>41781</v>
      </c>
    </row>
    <row r="97" spans="1:14" ht="12" customHeight="1">
      <c r="A97" s="11" t="str">
        <f>'Pregnant Women Participating'!A97</f>
        <v>Nevada</v>
      </c>
      <c r="B97" s="18">
        <v>55455</v>
      </c>
      <c r="C97" s="16">
        <v>56792</v>
      </c>
      <c r="D97" s="16">
        <v>56048</v>
      </c>
      <c r="E97" s="16">
        <v>57564</v>
      </c>
      <c r="F97" s="16">
        <v>57963</v>
      </c>
      <c r="G97" s="16">
        <v>58398</v>
      </c>
      <c r="H97" s="16">
        <v>60911</v>
      </c>
      <c r="I97" s="16">
        <v>61041</v>
      </c>
      <c r="J97" s="16">
        <v>60603</v>
      </c>
      <c r="K97" s="16">
        <v>61589</v>
      </c>
      <c r="L97" s="16">
        <v>61722</v>
      </c>
      <c r="M97" s="51">
        <v>62932</v>
      </c>
      <c r="N97" s="18">
        <f t="shared" si="2"/>
        <v>59251.5</v>
      </c>
    </row>
    <row r="98" spans="1:14" ht="12" customHeight="1">
      <c r="A98" s="11" t="str">
        <f>'Pregnant Women Participating'!A98</f>
        <v>Oregon</v>
      </c>
      <c r="B98" s="18">
        <v>106138</v>
      </c>
      <c r="C98" s="16">
        <v>105947</v>
      </c>
      <c r="D98" s="16">
        <v>104797</v>
      </c>
      <c r="E98" s="16">
        <v>105824</v>
      </c>
      <c r="F98" s="16">
        <v>106795</v>
      </c>
      <c r="G98" s="16">
        <v>107500</v>
      </c>
      <c r="H98" s="16">
        <v>108925</v>
      </c>
      <c r="I98" s="16">
        <v>108273</v>
      </c>
      <c r="J98" s="16">
        <v>109592</v>
      </c>
      <c r="K98" s="16">
        <v>110380</v>
      </c>
      <c r="L98" s="16">
        <v>110439</v>
      </c>
      <c r="M98" s="51">
        <v>111391</v>
      </c>
      <c r="N98" s="18">
        <f t="shared" si="2"/>
        <v>108000.08333333333</v>
      </c>
    </row>
    <row r="99" spans="1:14" ht="12" customHeight="1">
      <c r="A99" s="11" t="str">
        <f>'Pregnant Women Participating'!A99</f>
        <v>Washington</v>
      </c>
      <c r="B99" s="18">
        <v>169905</v>
      </c>
      <c r="C99" s="16">
        <v>169287</v>
      </c>
      <c r="D99" s="16">
        <v>166030</v>
      </c>
      <c r="E99" s="16">
        <v>172840</v>
      </c>
      <c r="F99" s="16">
        <v>172230</v>
      </c>
      <c r="G99" s="16">
        <v>173401</v>
      </c>
      <c r="H99" s="16">
        <v>177542</v>
      </c>
      <c r="I99" s="16">
        <v>178527</v>
      </c>
      <c r="J99" s="16">
        <v>179055</v>
      </c>
      <c r="K99" s="16">
        <v>183504</v>
      </c>
      <c r="L99" s="16">
        <v>183504</v>
      </c>
      <c r="M99" s="51">
        <v>186237</v>
      </c>
      <c r="N99" s="18">
        <f t="shared" si="2"/>
        <v>176005.16666666666</v>
      </c>
    </row>
    <row r="100" spans="1:14" ht="12" customHeight="1">
      <c r="A100" s="11" t="str">
        <f>'Pregnant Women Participating'!A100</f>
        <v>Northern Marianas</v>
      </c>
      <c r="B100" s="18">
        <v>1356</v>
      </c>
      <c r="C100" s="16">
        <v>1666</v>
      </c>
      <c r="D100" s="16">
        <v>2028</v>
      </c>
      <c r="E100" s="16">
        <v>2441</v>
      </c>
      <c r="F100" s="16">
        <v>2601</v>
      </c>
      <c r="G100" s="16">
        <v>2859</v>
      </c>
      <c r="H100" s="16">
        <v>2687</v>
      </c>
      <c r="I100" s="16">
        <v>2890</v>
      </c>
      <c r="J100" s="16">
        <v>2744</v>
      </c>
      <c r="K100" s="16">
        <v>3157</v>
      </c>
      <c r="L100" s="16">
        <v>3332</v>
      </c>
      <c r="M100" s="51">
        <v>3421</v>
      </c>
      <c r="N100" s="18">
        <f t="shared" si="2"/>
        <v>2598.5</v>
      </c>
    </row>
    <row r="101" spans="1:14" ht="12" customHeight="1">
      <c r="A101" s="11" t="str">
        <f>'Pregnant Women Participating'!A101</f>
        <v>Inter-Tribal Council, AZ</v>
      </c>
      <c r="B101" s="18">
        <v>11484</v>
      </c>
      <c r="C101" s="16">
        <v>11200</v>
      </c>
      <c r="D101" s="16">
        <v>10732</v>
      </c>
      <c r="E101" s="16">
        <v>11105</v>
      </c>
      <c r="F101" s="16">
        <v>10653</v>
      </c>
      <c r="G101" s="16">
        <v>10778</v>
      </c>
      <c r="H101" s="16">
        <v>11233</v>
      </c>
      <c r="I101" s="16">
        <v>10851</v>
      </c>
      <c r="J101" s="16">
        <v>11105</v>
      </c>
      <c r="K101" s="16">
        <v>11411</v>
      </c>
      <c r="L101" s="16">
        <v>11074</v>
      </c>
      <c r="M101" s="51">
        <v>11351</v>
      </c>
      <c r="N101" s="18">
        <f t="shared" si="2"/>
        <v>11081.416666666666</v>
      </c>
    </row>
    <row r="102" spans="1:14" ht="12" customHeight="1">
      <c r="A102" s="11" t="str">
        <f>'Pregnant Women Participating'!A102</f>
        <v>Navajo Nation, AZ</v>
      </c>
      <c r="B102" s="18">
        <v>12721</v>
      </c>
      <c r="C102" s="16">
        <v>12464</v>
      </c>
      <c r="D102" s="16">
        <v>11881</v>
      </c>
      <c r="E102" s="16">
        <v>12351</v>
      </c>
      <c r="F102" s="16">
        <v>12034</v>
      </c>
      <c r="G102" s="16">
        <v>12308</v>
      </c>
      <c r="H102" s="16">
        <v>12115</v>
      </c>
      <c r="I102" s="16">
        <v>12299</v>
      </c>
      <c r="J102" s="16">
        <v>12545</v>
      </c>
      <c r="K102" s="16">
        <v>12942</v>
      </c>
      <c r="L102" s="16">
        <v>12889</v>
      </c>
      <c r="M102" s="51">
        <v>13107</v>
      </c>
      <c r="N102" s="18">
        <f>IF(SUM(B102:M102)&gt;0,AVERAGE(B102:M102)," ")</f>
        <v>12471.333333333334</v>
      </c>
    </row>
    <row r="103" spans="1:14" ht="12" customHeight="1">
      <c r="A103" s="11" t="str">
        <f>'Pregnant Women Participating'!A103</f>
        <v>Inter-Tribal Council, NV</v>
      </c>
      <c r="B103" s="18">
        <v>1641</v>
      </c>
      <c r="C103" s="16">
        <v>1676</v>
      </c>
      <c r="D103" s="16">
        <v>1699</v>
      </c>
      <c r="E103" s="16">
        <v>1718</v>
      </c>
      <c r="F103" s="16">
        <v>1687</v>
      </c>
      <c r="G103" s="16">
        <v>1708</v>
      </c>
      <c r="H103" s="16">
        <v>1716</v>
      </c>
      <c r="I103" s="16">
        <v>1722</v>
      </c>
      <c r="J103" s="16">
        <v>1727</v>
      </c>
      <c r="K103" s="16">
        <v>1794</v>
      </c>
      <c r="L103" s="16">
        <v>1784</v>
      </c>
      <c r="M103" s="51">
        <v>1784</v>
      </c>
      <c r="N103" s="18">
        <f>IF(SUM(B103:M103)&gt;0,AVERAGE(B103:M103)," ")</f>
        <v>1721.3333333333333</v>
      </c>
    </row>
    <row r="104" spans="1:14" s="23" customFormat="1" ht="24.75" customHeight="1">
      <c r="A104" s="19" t="str">
        <f>'Pregnant Women Participating'!A104</f>
        <v>Western Region</v>
      </c>
      <c r="B104" s="21">
        <v>2072355</v>
      </c>
      <c r="C104" s="20">
        <v>2055523</v>
      </c>
      <c r="D104" s="20">
        <v>1992403</v>
      </c>
      <c r="E104" s="20">
        <v>2063592</v>
      </c>
      <c r="F104" s="20">
        <v>2046468</v>
      </c>
      <c r="G104" s="20">
        <v>2057638</v>
      </c>
      <c r="H104" s="20">
        <v>2085789</v>
      </c>
      <c r="I104" s="20">
        <v>2075360</v>
      </c>
      <c r="J104" s="20">
        <v>2075903</v>
      </c>
      <c r="K104" s="20">
        <v>2109005</v>
      </c>
      <c r="L104" s="20">
        <v>2110022</v>
      </c>
      <c r="M104" s="50">
        <v>2122975</v>
      </c>
      <c r="N104" s="21">
        <f>IF(SUM(B104:M104)&gt;0,AVERAGE(B104:M104)," ")</f>
        <v>2072252.75</v>
      </c>
    </row>
    <row r="105" spans="1:14" s="31" customFormat="1" ht="16.5" customHeight="1" thickBot="1">
      <c r="A105" s="28" t="str">
        <f>'Pregnant Women Participating'!A105</f>
        <v>TOTAL</v>
      </c>
      <c r="B105" s="29">
        <v>8649614</v>
      </c>
      <c r="C105" s="30">
        <v>8578243</v>
      </c>
      <c r="D105" s="30">
        <v>8405137</v>
      </c>
      <c r="E105" s="30">
        <v>8586992</v>
      </c>
      <c r="F105" s="30">
        <v>8541154</v>
      </c>
      <c r="G105" s="30">
        <v>8612500</v>
      </c>
      <c r="H105" s="30">
        <v>8718889</v>
      </c>
      <c r="I105" s="30">
        <v>8744225</v>
      </c>
      <c r="J105" s="30">
        <v>8791874</v>
      </c>
      <c r="K105" s="30">
        <v>8882647</v>
      </c>
      <c r="L105" s="30">
        <v>8929401</v>
      </c>
      <c r="M105" s="52">
        <v>9013444</v>
      </c>
      <c r="N105" s="29">
        <f>IF(SUM(B105:M105)&gt;0,AVERAGE(B105:M105)," ")</f>
        <v>8704510</v>
      </c>
    </row>
    <row r="106" s="7" customFormat="1" ht="12.75" customHeight="1" thickTop="1">
      <c r="A106" s="12"/>
    </row>
    <row r="107" ht="12">
      <c r="A107" s="12"/>
    </row>
    <row r="108" s="33" customFormat="1" ht="12.75">
      <c r="A108" s="32" t="s">
        <v>1</v>
      </c>
    </row>
  </sheetData>
  <sheetProtection/>
  <printOptions/>
  <pageMargins left="0.5" right="0.5" top="0.5" bottom="0.5" header="0.5" footer="0.3"/>
  <pageSetup fitToHeight="0" fitToWidth="1" horizontalDpi="600" verticalDpi="600" orientation="landscape" scale="91" r:id="rId1"/>
  <headerFooter alignWithMargins="0">
    <oddFooter>&amp;L&amp;6Source: National Data Bank, USDA/Food and Nutrition Service&amp;C&amp;6Page &amp;P of &amp;N&amp;R&amp;6Printed on: 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4.7109375" style="13" customWidth="1"/>
    <col min="2" max="13" width="11.7109375" style="8" customWidth="1"/>
    <col min="14" max="14" width="13.7109375" style="8" customWidth="1"/>
    <col min="15" max="16384" width="9.140625" style="3" customWidth="1"/>
  </cols>
  <sheetData>
    <row r="1" spans="1:13" ht="12" customHeight="1">
      <c r="A1" s="14" t="s">
        <v>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2" customHeight="1">
      <c r="A2" s="14" t="str">
        <f>'Pregnant Women Participating'!A2</f>
        <v>FISCAL YEAR 2008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2" customHeight="1">
      <c r="A3" s="1" t="str">
        <f>'Pregnant Women Participating'!A3</f>
        <v>Data as of March 08, 2013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12" customHeight="1">
      <c r="A4" s="4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4" s="5" customFormat="1" ht="24" customHeight="1">
      <c r="A5" s="9" t="s">
        <v>0</v>
      </c>
      <c r="B5" s="24">
        <f>DATE(RIGHT(A2,4)-1,10,1)</f>
        <v>39356</v>
      </c>
      <c r="C5" s="25">
        <f>DATE(RIGHT(A2,4)-1,11,1)</f>
        <v>39387</v>
      </c>
      <c r="D5" s="25">
        <f>DATE(RIGHT(A2,4)-1,12,1)</f>
        <v>39417</v>
      </c>
      <c r="E5" s="25">
        <f>DATE(RIGHT(A2,4),1,1)</f>
        <v>39448</v>
      </c>
      <c r="F5" s="25">
        <f>DATE(RIGHT(A2,4),2,1)</f>
        <v>39479</v>
      </c>
      <c r="G5" s="25">
        <f>DATE(RIGHT(A2,4),3,1)</f>
        <v>39508</v>
      </c>
      <c r="H5" s="25">
        <f>DATE(RIGHT(A2,4),4,1)</f>
        <v>39539</v>
      </c>
      <c r="I5" s="25">
        <f>DATE(RIGHT(A2,4),5,1)</f>
        <v>39569</v>
      </c>
      <c r="J5" s="25">
        <f>DATE(RIGHT(A2,4),6,1)</f>
        <v>39600</v>
      </c>
      <c r="K5" s="25">
        <f>DATE(RIGHT(A2,4),7,1)</f>
        <v>39630</v>
      </c>
      <c r="L5" s="25">
        <f>DATE(RIGHT(A2,4),8,1)</f>
        <v>39661</v>
      </c>
      <c r="M5" s="25">
        <f>DATE(RIGHT(A2,4),9,1)</f>
        <v>39692</v>
      </c>
      <c r="N5" s="41" t="s">
        <v>25</v>
      </c>
    </row>
    <row r="6" spans="1:15" s="7" customFormat="1" ht="12" customHeight="1">
      <c r="A6" s="10" t="str">
        <f>'Pregnant Women Participating'!A6</f>
        <v>Connecticut</v>
      </c>
      <c r="B6" s="42">
        <v>48.7907</v>
      </c>
      <c r="C6" s="43">
        <v>48.5599</v>
      </c>
      <c r="D6" s="43">
        <v>49.526</v>
      </c>
      <c r="E6" s="43">
        <v>49.8546</v>
      </c>
      <c r="F6" s="43">
        <v>49.4177</v>
      </c>
      <c r="G6" s="43">
        <v>50.5511</v>
      </c>
      <c r="H6" s="43">
        <v>50.8719</v>
      </c>
      <c r="I6" s="43">
        <v>51.0223</v>
      </c>
      <c r="J6" s="43">
        <v>50.6507</v>
      </c>
      <c r="K6" s="43">
        <v>51.5782</v>
      </c>
      <c r="L6" s="43">
        <v>51.2742</v>
      </c>
      <c r="M6" s="55">
        <v>52.8608</v>
      </c>
      <c r="N6" s="61">
        <f>IF(SUM('Total Number of Participants'!B6:M6)&gt;0,'Food Costs'!N6/SUM('Total Number of Participants'!B6:M6)," ")</f>
        <v>50.43808076788221</v>
      </c>
      <c r="O6" s="48"/>
    </row>
    <row r="7" spans="1:15" s="7" customFormat="1" ht="12" customHeight="1">
      <c r="A7" s="10" t="str">
        <f>'Pregnant Women Participating'!A7</f>
        <v>Maine</v>
      </c>
      <c r="B7" s="42">
        <v>39.5732</v>
      </c>
      <c r="C7" s="43">
        <v>40.2489</v>
      </c>
      <c r="D7" s="43">
        <v>41.9062</v>
      </c>
      <c r="E7" s="43">
        <v>41.22</v>
      </c>
      <c r="F7" s="43">
        <v>42.2127</v>
      </c>
      <c r="G7" s="43">
        <v>40.8072</v>
      </c>
      <c r="H7" s="43">
        <v>39.3834</v>
      </c>
      <c r="I7" s="43">
        <v>39.1508</v>
      </c>
      <c r="J7" s="43">
        <v>40.2239</v>
      </c>
      <c r="K7" s="43">
        <v>39.0084</v>
      </c>
      <c r="L7" s="43">
        <v>41.8006</v>
      </c>
      <c r="M7" s="55">
        <v>40.4534</v>
      </c>
      <c r="N7" s="61">
        <f>IF(SUM('Total Number of Participants'!B7:M7)&gt;0,'Food Costs'!N7/SUM('Total Number of Participants'!B7:M7)," ")</f>
        <v>40.49497386932386</v>
      </c>
      <c r="O7" s="48"/>
    </row>
    <row r="8" spans="1:15" s="7" customFormat="1" ht="12" customHeight="1">
      <c r="A8" s="10" t="str">
        <f>'Pregnant Women Participating'!A8</f>
        <v>Massachusetts</v>
      </c>
      <c r="B8" s="42">
        <v>41.851</v>
      </c>
      <c r="C8" s="43">
        <v>41.8123</v>
      </c>
      <c r="D8" s="43">
        <v>41.8152</v>
      </c>
      <c r="E8" s="43">
        <v>41.9833</v>
      </c>
      <c r="F8" s="43">
        <v>40.8819</v>
      </c>
      <c r="G8" s="43">
        <v>41.2155</v>
      </c>
      <c r="H8" s="43">
        <v>40.9939</v>
      </c>
      <c r="I8" s="43">
        <v>40.7606</v>
      </c>
      <c r="J8" s="43">
        <v>40.6967</v>
      </c>
      <c r="K8" s="43">
        <v>41.7351</v>
      </c>
      <c r="L8" s="43">
        <v>42.0915</v>
      </c>
      <c r="M8" s="55">
        <v>42.4895</v>
      </c>
      <c r="N8" s="61">
        <f>IF(SUM('Total Number of Participants'!B8:M8)&gt;0,'Food Costs'!N8/SUM('Total Number of Participants'!B8:M8)," ")</f>
        <v>41.53009794514883</v>
      </c>
      <c r="O8" s="48"/>
    </row>
    <row r="9" spans="1:15" s="7" customFormat="1" ht="12" customHeight="1">
      <c r="A9" s="10" t="str">
        <f>'Pregnant Women Participating'!A9</f>
        <v>New Hampshire</v>
      </c>
      <c r="B9" s="42">
        <v>40.3385</v>
      </c>
      <c r="C9" s="43">
        <v>39.8741</v>
      </c>
      <c r="D9" s="43">
        <v>40.3447</v>
      </c>
      <c r="E9" s="43">
        <v>41.6221</v>
      </c>
      <c r="F9" s="43">
        <v>41.0846</v>
      </c>
      <c r="G9" s="43">
        <v>42.6277</v>
      </c>
      <c r="H9" s="43">
        <v>41.2632</v>
      </c>
      <c r="I9" s="43">
        <v>41.1625</v>
      </c>
      <c r="J9" s="43">
        <v>41.6962</v>
      </c>
      <c r="K9" s="43">
        <v>42.9043</v>
      </c>
      <c r="L9" s="43">
        <v>43.837</v>
      </c>
      <c r="M9" s="55">
        <v>44.6122</v>
      </c>
      <c r="N9" s="61">
        <f>IF(SUM('Total Number of Participants'!B9:M9)&gt;0,'Food Costs'!N9/SUM('Total Number of Participants'!B9:M9)," ")</f>
        <v>41.786013823276164</v>
      </c>
      <c r="O9" s="48"/>
    </row>
    <row r="10" spans="1:15" s="7" customFormat="1" ht="12" customHeight="1">
      <c r="A10" s="10" t="str">
        <f>'Pregnant Women Participating'!A10</f>
        <v>New York</v>
      </c>
      <c r="B10" s="42">
        <v>50.0736</v>
      </c>
      <c r="C10" s="43">
        <v>50.5527</v>
      </c>
      <c r="D10" s="43">
        <v>50.8192</v>
      </c>
      <c r="E10" s="43">
        <v>49.608</v>
      </c>
      <c r="F10" s="43">
        <v>48.4414</v>
      </c>
      <c r="G10" s="43">
        <v>47.4561</v>
      </c>
      <c r="H10" s="43">
        <v>48.0661</v>
      </c>
      <c r="I10" s="43">
        <v>47.3374</v>
      </c>
      <c r="J10" s="43">
        <v>48.145</v>
      </c>
      <c r="K10" s="43">
        <v>48.8514</v>
      </c>
      <c r="L10" s="43">
        <v>49.1032</v>
      </c>
      <c r="M10" s="55">
        <v>49.368</v>
      </c>
      <c r="N10" s="61">
        <f>IF(SUM('Total Number of Participants'!B10:M10)&gt;0,'Food Costs'!N10/SUM('Total Number of Participants'!B10:M10)," ")</f>
        <v>48.980409498745836</v>
      </c>
      <c r="O10" s="48"/>
    </row>
    <row r="11" spans="1:15" s="7" customFormat="1" ht="12" customHeight="1">
      <c r="A11" s="10" t="str">
        <f>'Pregnant Women Participating'!A11</f>
        <v>Rhode Island</v>
      </c>
      <c r="B11" s="42">
        <v>43.689</v>
      </c>
      <c r="C11" s="43">
        <v>42.6823</v>
      </c>
      <c r="D11" s="43">
        <v>43.3564</v>
      </c>
      <c r="E11" s="43">
        <v>43.3271</v>
      </c>
      <c r="F11" s="43">
        <v>42.5406</v>
      </c>
      <c r="G11" s="43">
        <v>43.113</v>
      </c>
      <c r="H11" s="43">
        <v>43.4201</v>
      </c>
      <c r="I11" s="43">
        <v>43.5197</v>
      </c>
      <c r="J11" s="43">
        <v>43.2709</v>
      </c>
      <c r="K11" s="43">
        <v>44.0727</v>
      </c>
      <c r="L11" s="43">
        <v>44.123</v>
      </c>
      <c r="M11" s="55">
        <v>44.429</v>
      </c>
      <c r="N11" s="61">
        <f>IF(SUM('Total Number of Participants'!B11:M11)&gt;0,'Food Costs'!N11/SUM('Total Number of Participants'!B11:M11)," ")</f>
        <v>43.46749860429394</v>
      </c>
      <c r="O11" s="48"/>
    </row>
    <row r="12" spans="1:15" s="7" customFormat="1" ht="12" customHeight="1">
      <c r="A12" s="10" t="str">
        <f>'Pregnant Women Participating'!A12</f>
        <v>Vermont</v>
      </c>
      <c r="B12" s="42">
        <v>47.8625</v>
      </c>
      <c r="C12" s="43">
        <v>48.2107</v>
      </c>
      <c r="D12" s="43">
        <v>48.4148</v>
      </c>
      <c r="E12" s="43">
        <v>49.6942</v>
      </c>
      <c r="F12" s="43">
        <v>48.2232</v>
      </c>
      <c r="G12" s="43">
        <v>48.923</v>
      </c>
      <c r="H12" s="43">
        <v>48.2258</v>
      </c>
      <c r="I12" s="43">
        <v>47.3972</v>
      </c>
      <c r="J12" s="43">
        <v>47.0813</v>
      </c>
      <c r="K12" s="43">
        <v>48.769</v>
      </c>
      <c r="L12" s="43">
        <v>47.132</v>
      </c>
      <c r="M12" s="55">
        <v>47.6763</v>
      </c>
      <c r="N12" s="61">
        <f>IF(SUM('Total Number of Participants'!B12:M12)&gt;0,'Food Costs'!N12/SUM('Total Number of Participants'!B12:M12)," ")</f>
        <v>48.12826628213892</v>
      </c>
      <c r="O12" s="48"/>
    </row>
    <row r="13" spans="1:15" s="7" customFormat="1" ht="12" customHeight="1">
      <c r="A13" s="10" t="str">
        <f>'Pregnant Women Participating'!A13</f>
        <v>Indian Township, ME</v>
      </c>
      <c r="B13" s="42">
        <v>61.9474</v>
      </c>
      <c r="C13" s="43">
        <v>61.9605</v>
      </c>
      <c r="D13" s="43">
        <v>59.5949</v>
      </c>
      <c r="E13" s="43">
        <v>56.0595</v>
      </c>
      <c r="F13" s="43">
        <v>57.4146</v>
      </c>
      <c r="G13" s="43">
        <v>61.1558</v>
      </c>
      <c r="H13" s="43">
        <v>61.1429</v>
      </c>
      <c r="I13" s="43">
        <v>56.7349</v>
      </c>
      <c r="J13" s="43">
        <v>55.3882</v>
      </c>
      <c r="K13" s="43">
        <v>54.1149</v>
      </c>
      <c r="L13" s="43">
        <v>57.4146</v>
      </c>
      <c r="M13" s="55">
        <v>56.0476</v>
      </c>
      <c r="N13" s="61">
        <f>IF(SUM('Total Number of Participants'!B13:M13)&gt;0,'Food Costs'!N13/SUM('Total Number of Participants'!B13:M13)," ")</f>
        <v>58.1275720164609</v>
      </c>
      <c r="O13" s="48"/>
    </row>
    <row r="14" spans="1:15" s="7" customFormat="1" ht="12" customHeight="1">
      <c r="A14" s="10" t="str">
        <f>'Pregnant Women Participating'!A14</f>
        <v>Pleasant Point, ME</v>
      </c>
      <c r="B14" s="42">
        <v>81.9254</v>
      </c>
      <c r="C14" s="43">
        <v>59.3205</v>
      </c>
      <c r="D14" s="43">
        <v>71.5526</v>
      </c>
      <c r="E14" s="43">
        <v>72.8158</v>
      </c>
      <c r="F14" s="43">
        <v>71.9079</v>
      </c>
      <c r="G14" s="43">
        <v>70.3247</v>
      </c>
      <c r="H14" s="43">
        <v>72.2619</v>
      </c>
      <c r="I14" s="43">
        <v>65</v>
      </c>
      <c r="J14" s="43">
        <v>74.5765</v>
      </c>
      <c r="K14" s="43">
        <v>68.012</v>
      </c>
      <c r="L14" s="43">
        <v>69.5897</v>
      </c>
      <c r="M14" s="55">
        <v>61.1</v>
      </c>
      <c r="N14" s="61">
        <f>IF(SUM('Total Number of Participants'!B14:M14)&gt;0,'Food Costs'!N14/SUM('Total Number of Participants'!B14:M14)," ")</f>
        <v>69.69133192389006</v>
      </c>
      <c r="O14" s="48"/>
    </row>
    <row r="15" spans="1:15" s="7" customFormat="1" ht="12" customHeight="1">
      <c r="A15" s="10" t="str">
        <f>'Pregnant Women Participating'!A15</f>
        <v>Seneca Nation, NY</v>
      </c>
      <c r="B15" s="42">
        <v>40.7115</v>
      </c>
      <c r="C15" s="43">
        <v>37.9052</v>
      </c>
      <c r="D15" s="43">
        <v>36.6754</v>
      </c>
      <c r="E15" s="43">
        <v>40.6018</v>
      </c>
      <c r="F15" s="43">
        <v>37.5534</v>
      </c>
      <c r="G15" s="43">
        <v>24.1429</v>
      </c>
      <c r="H15" s="43">
        <v>37.9646</v>
      </c>
      <c r="I15" s="43">
        <v>37.1389</v>
      </c>
      <c r="J15" s="43">
        <v>35.4127</v>
      </c>
      <c r="K15" s="43">
        <v>38.2366</v>
      </c>
      <c r="L15" s="43">
        <v>40.6029</v>
      </c>
      <c r="M15" s="55">
        <v>55.64</v>
      </c>
      <c r="N15" s="61">
        <f>IF(SUM('Total Number of Participants'!B15:M15)&gt;0,'Food Costs'!N15/SUM('Total Number of Participants'!B15:M15)," ")</f>
        <v>38.62926136363637</v>
      </c>
      <c r="O15" s="48"/>
    </row>
    <row r="16" spans="1:15" s="22" customFormat="1" ht="24.75" customHeight="1">
      <c r="A16" s="19" t="str">
        <f>'Pregnant Women Participating'!A16</f>
        <v>Northeast Region</v>
      </c>
      <c r="B16" s="44">
        <v>47.7967</v>
      </c>
      <c r="C16" s="45">
        <v>48.0649</v>
      </c>
      <c r="D16" s="45">
        <v>48.418</v>
      </c>
      <c r="E16" s="45">
        <v>47.7088</v>
      </c>
      <c r="F16" s="45">
        <v>46.7024</v>
      </c>
      <c r="G16" s="45">
        <v>46.214</v>
      </c>
      <c r="H16" s="45">
        <v>46.521</v>
      </c>
      <c r="I16" s="45">
        <v>45.9983</v>
      </c>
      <c r="J16" s="45">
        <v>46.5239</v>
      </c>
      <c r="K16" s="45">
        <v>47.2688</v>
      </c>
      <c r="L16" s="45">
        <v>47.554</v>
      </c>
      <c r="M16" s="54">
        <v>47.9109</v>
      </c>
      <c r="N16" s="62">
        <f>IF(SUM('Total Number of Participants'!B16:M16)&gt;0,'Food Costs'!N16/SUM('Total Number of Participants'!B16:M16)," ")</f>
        <v>47.222173053314954</v>
      </c>
      <c r="O16" s="48"/>
    </row>
    <row r="17" spans="1:15" ht="12" customHeight="1">
      <c r="A17" s="10" t="str">
        <f>'Pregnant Women Participating'!A17</f>
        <v>Delaware</v>
      </c>
      <c r="B17" s="42">
        <v>38.1336</v>
      </c>
      <c r="C17" s="43">
        <v>38.4771</v>
      </c>
      <c r="D17" s="43">
        <v>39.6261</v>
      </c>
      <c r="E17" s="43">
        <v>37.9856</v>
      </c>
      <c r="F17" s="43">
        <v>39.2016</v>
      </c>
      <c r="G17" s="43">
        <v>39.3859</v>
      </c>
      <c r="H17" s="43">
        <v>39.529</v>
      </c>
      <c r="I17" s="43">
        <v>39.3349</v>
      </c>
      <c r="J17" s="43">
        <v>40.2514</v>
      </c>
      <c r="K17" s="43">
        <v>39.663</v>
      </c>
      <c r="L17" s="43">
        <v>40.2216</v>
      </c>
      <c r="M17" s="55">
        <v>40.651</v>
      </c>
      <c r="N17" s="61">
        <f>IF(SUM('Total Number of Participants'!B17:M17)&gt;0,'Food Costs'!N17/SUM('Total Number of Participants'!B17:M17)," ")</f>
        <v>39.38919649948301</v>
      </c>
      <c r="O17" s="48"/>
    </row>
    <row r="18" spans="1:15" ht="12" customHeight="1">
      <c r="A18" s="10" t="str">
        <f>'Pregnant Women Participating'!A18</f>
        <v>District of Columbia</v>
      </c>
      <c r="B18" s="42">
        <v>44.5442</v>
      </c>
      <c r="C18" s="43">
        <v>44.5604</v>
      </c>
      <c r="D18" s="43">
        <v>45.1493</v>
      </c>
      <c r="E18" s="43">
        <v>44.846</v>
      </c>
      <c r="F18" s="43">
        <v>43.7427</v>
      </c>
      <c r="G18" s="43">
        <v>44.9324</v>
      </c>
      <c r="H18" s="43">
        <v>44.917</v>
      </c>
      <c r="I18" s="43">
        <v>43.993</v>
      </c>
      <c r="J18" s="43">
        <v>45.3169</v>
      </c>
      <c r="K18" s="43">
        <v>47.1694</v>
      </c>
      <c r="L18" s="43">
        <v>46.2983</v>
      </c>
      <c r="M18" s="55">
        <v>45.6796</v>
      </c>
      <c r="N18" s="61">
        <f>IF(SUM('Total Number of Participants'!B18:M18)&gt;0,'Food Costs'!N18/SUM('Total Number of Participants'!B18:M18)," ")</f>
        <v>45.11412331895458</v>
      </c>
      <c r="O18" s="48"/>
    </row>
    <row r="19" spans="1:15" ht="12" customHeight="1">
      <c r="A19" s="10" t="str">
        <f>'Pregnant Women Participating'!A19</f>
        <v>Maryland</v>
      </c>
      <c r="B19" s="42">
        <v>38.8563</v>
      </c>
      <c r="C19" s="43">
        <v>40.0565</v>
      </c>
      <c r="D19" s="43">
        <v>40.4052</v>
      </c>
      <c r="E19" s="43">
        <v>39.9982</v>
      </c>
      <c r="F19" s="43">
        <v>41.1456</v>
      </c>
      <c r="G19" s="43">
        <v>40.6822</v>
      </c>
      <c r="H19" s="43">
        <v>40.7569</v>
      </c>
      <c r="I19" s="43">
        <v>41.0016</v>
      </c>
      <c r="J19" s="43">
        <v>41.6735</v>
      </c>
      <c r="K19" s="43">
        <v>41.8683</v>
      </c>
      <c r="L19" s="43">
        <v>43.2864</v>
      </c>
      <c r="M19" s="55">
        <v>42.6155</v>
      </c>
      <c r="N19" s="61">
        <f>IF(SUM('Total Number of Participants'!B19:M19)&gt;0,'Food Costs'!N19/SUM('Total Number of Participants'!B19:M19)," ")</f>
        <v>41.06095443165855</v>
      </c>
      <c r="O19" s="48"/>
    </row>
    <row r="20" spans="1:15" ht="12" customHeight="1">
      <c r="A20" s="10" t="str">
        <f>'Pregnant Women Participating'!A20</f>
        <v>New Jersey</v>
      </c>
      <c r="B20" s="42">
        <v>44.5938</v>
      </c>
      <c r="C20" s="43">
        <v>44.4065</v>
      </c>
      <c r="D20" s="43">
        <v>45.53</v>
      </c>
      <c r="E20" s="43">
        <v>45.8653</v>
      </c>
      <c r="F20" s="43">
        <v>45.4758</v>
      </c>
      <c r="G20" s="43">
        <v>45.8251</v>
      </c>
      <c r="H20" s="43">
        <v>45.8242</v>
      </c>
      <c r="I20" s="43">
        <v>45.6519</v>
      </c>
      <c r="J20" s="43">
        <v>46.1271</v>
      </c>
      <c r="K20" s="43">
        <v>46.8897</v>
      </c>
      <c r="L20" s="43">
        <v>47.295</v>
      </c>
      <c r="M20" s="55">
        <v>47.1869</v>
      </c>
      <c r="N20" s="61">
        <f>IF(SUM('Total Number of Participants'!B20:M20)&gt;0,'Food Costs'!N20/SUM('Total Number of Participants'!B20:M20)," ")</f>
        <v>45.906300196042885</v>
      </c>
      <c r="O20" s="48"/>
    </row>
    <row r="21" spans="1:15" ht="12" customHeight="1">
      <c r="A21" s="10" t="str">
        <f>'Pregnant Women Participating'!A21</f>
        <v>Pennsylvania</v>
      </c>
      <c r="B21" s="42">
        <v>39.2379</v>
      </c>
      <c r="C21" s="43">
        <v>39.5873</v>
      </c>
      <c r="D21" s="43">
        <v>39.7386</v>
      </c>
      <c r="E21" s="43">
        <v>40.2098</v>
      </c>
      <c r="F21" s="43">
        <v>40.0419</v>
      </c>
      <c r="G21" s="43">
        <v>39.8122</v>
      </c>
      <c r="H21" s="43">
        <v>40.4785</v>
      </c>
      <c r="I21" s="43">
        <v>39.8476</v>
      </c>
      <c r="J21" s="43">
        <v>41.4115</v>
      </c>
      <c r="K21" s="43">
        <v>41.708</v>
      </c>
      <c r="L21" s="43">
        <v>40.8304</v>
      </c>
      <c r="M21" s="55">
        <v>41.6816</v>
      </c>
      <c r="N21" s="61">
        <f>IF(SUM('Total Number of Participants'!B21:M21)&gt;0,'Food Costs'!N21/SUM('Total Number of Participants'!B21:M21)," ")</f>
        <v>40.390387019626374</v>
      </c>
      <c r="O21" s="48"/>
    </row>
    <row r="22" spans="1:15" ht="12" customHeight="1">
      <c r="A22" s="10" t="str">
        <f>'Pregnant Women Participating'!A22</f>
        <v>Puerto Rico</v>
      </c>
      <c r="B22" s="42">
        <v>70.7423</v>
      </c>
      <c r="C22" s="43">
        <v>72.6567</v>
      </c>
      <c r="D22" s="43">
        <v>73.3007</v>
      </c>
      <c r="E22" s="43">
        <v>74.1349</v>
      </c>
      <c r="F22" s="43">
        <v>74.4934</v>
      </c>
      <c r="G22" s="43">
        <v>74.8903</v>
      </c>
      <c r="H22" s="43">
        <v>76.1187</v>
      </c>
      <c r="I22" s="43">
        <v>76.6654</v>
      </c>
      <c r="J22" s="43">
        <v>77.5267</v>
      </c>
      <c r="K22" s="43">
        <v>79.0348</v>
      </c>
      <c r="L22" s="43">
        <v>80.1568</v>
      </c>
      <c r="M22" s="55">
        <v>81.5004</v>
      </c>
      <c r="N22" s="61">
        <f>IF(SUM('Total Number of Participants'!B22:M22)&gt;0,'Food Costs'!N22/SUM('Total Number of Participants'!B22:M22)," ")</f>
        <v>75.96015700772773</v>
      </c>
      <c r="O22" s="48"/>
    </row>
    <row r="23" spans="1:15" ht="12" customHeight="1">
      <c r="A23" s="10" t="str">
        <f>'Pregnant Women Participating'!A23</f>
        <v>Virginia</v>
      </c>
      <c r="B23" s="42">
        <v>33.4781</v>
      </c>
      <c r="C23" s="43">
        <v>33.5469</v>
      </c>
      <c r="D23" s="43">
        <v>34.0902</v>
      </c>
      <c r="E23" s="43">
        <v>33.7759</v>
      </c>
      <c r="F23" s="43">
        <v>33.7343</v>
      </c>
      <c r="G23" s="43">
        <v>34.1826</v>
      </c>
      <c r="H23" s="43">
        <v>33.8713</v>
      </c>
      <c r="I23" s="43">
        <v>34.2164</v>
      </c>
      <c r="J23" s="43">
        <v>35.105</v>
      </c>
      <c r="K23" s="43">
        <v>35.4974</v>
      </c>
      <c r="L23" s="43">
        <v>36.8932</v>
      </c>
      <c r="M23" s="55">
        <v>35.9809</v>
      </c>
      <c r="N23" s="61">
        <f>IF(SUM('Total Number of Participants'!B23:M23)&gt;0,'Food Costs'!N23/SUM('Total Number of Participants'!B23:M23)," ")</f>
        <v>34.55442936699964</v>
      </c>
      <c r="O23" s="48"/>
    </row>
    <row r="24" spans="1:15" ht="12" customHeight="1">
      <c r="A24" s="10" t="str">
        <f>'Pregnant Women Participating'!A24</f>
        <v>Virgin Islands</v>
      </c>
      <c r="B24" s="42">
        <v>62.9948</v>
      </c>
      <c r="C24" s="43">
        <v>69.3679</v>
      </c>
      <c r="D24" s="43">
        <v>72.0294</v>
      </c>
      <c r="E24" s="43">
        <v>73.7182</v>
      </c>
      <c r="F24" s="43">
        <v>75.2917</v>
      </c>
      <c r="G24" s="43">
        <v>77.2104</v>
      </c>
      <c r="H24" s="43">
        <v>79.1405</v>
      </c>
      <c r="I24" s="43">
        <v>80.3897</v>
      </c>
      <c r="J24" s="43">
        <v>80.5261</v>
      </c>
      <c r="K24" s="43">
        <v>82.455</v>
      </c>
      <c r="L24" s="43">
        <v>82.5273</v>
      </c>
      <c r="M24" s="55">
        <v>81.5964</v>
      </c>
      <c r="N24" s="61">
        <f>IF(SUM('Total Number of Participants'!B24:M24)&gt;0,'Food Costs'!N24/SUM('Total Number of Participants'!B24:M24)," ")</f>
        <v>76.49172435009999</v>
      </c>
      <c r="O24" s="48"/>
    </row>
    <row r="25" spans="1:15" ht="12" customHeight="1">
      <c r="A25" s="10" t="str">
        <f>'Pregnant Women Participating'!A25</f>
        <v>West Virginia</v>
      </c>
      <c r="B25" s="42">
        <v>40.9751</v>
      </c>
      <c r="C25" s="43">
        <v>41.94</v>
      </c>
      <c r="D25" s="43">
        <v>41.9268</v>
      </c>
      <c r="E25" s="43">
        <v>42.4284</v>
      </c>
      <c r="F25" s="43">
        <v>42.5611</v>
      </c>
      <c r="G25" s="43">
        <v>43.2375</v>
      </c>
      <c r="H25" s="43">
        <v>43.5533</v>
      </c>
      <c r="I25" s="43">
        <v>42.8907</v>
      </c>
      <c r="J25" s="43">
        <v>43.2004</v>
      </c>
      <c r="K25" s="43">
        <v>43.4663</v>
      </c>
      <c r="L25" s="43">
        <v>43.7532</v>
      </c>
      <c r="M25" s="55">
        <v>43.7174</v>
      </c>
      <c r="N25" s="61">
        <f>IF(SUM('Total Number of Participants'!B25:M25)&gt;0,'Food Costs'!N25/SUM('Total Number of Participants'!B25:M25)," ")</f>
        <v>42.81482286319524</v>
      </c>
      <c r="O25" s="48"/>
    </row>
    <row r="26" spans="1:15" s="23" customFormat="1" ht="24.75" customHeight="1">
      <c r="A26" s="19" t="str">
        <f>'Pregnant Women Participating'!A26</f>
        <v>Mid-Atlantic Region</v>
      </c>
      <c r="B26" s="44">
        <v>45.9037</v>
      </c>
      <c r="C26" s="45">
        <v>46.532</v>
      </c>
      <c r="D26" s="45">
        <v>47.0225</v>
      </c>
      <c r="E26" s="45">
        <v>47.2776</v>
      </c>
      <c r="F26" s="45">
        <v>47.4533</v>
      </c>
      <c r="G26" s="45">
        <v>47.5492</v>
      </c>
      <c r="H26" s="45">
        <v>47.9621</v>
      </c>
      <c r="I26" s="45">
        <v>47.9351</v>
      </c>
      <c r="J26" s="45">
        <v>48.8901</v>
      </c>
      <c r="K26" s="45">
        <v>49.3514</v>
      </c>
      <c r="L26" s="45">
        <v>49.8378</v>
      </c>
      <c r="M26" s="54">
        <v>50.0221</v>
      </c>
      <c r="N26" s="62">
        <f>IF(SUM('Total Number of Participants'!B26:M26)&gt;0,'Food Costs'!N26/SUM('Total Number of Participants'!B26:M26)," ")</f>
        <v>48.0001032020625</v>
      </c>
      <c r="O26" s="48"/>
    </row>
    <row r="27" spans="1:15" ht="12" customHeight="1">
      <c r="A27" s="10" t="str">
        <f>'Pregnant Women Participating'!A27</f>
        <v>Alabama</v>
      </c>
      <c r="B27" s="42">
        <v>54.2704</v>
      </c>
      <c r="C27" s="43">
        <v>54.0627</v>
      </c>
      <c r="D27" s="43">
        <v>53.8074</v>
      </c>
      <c r="E27" s="43">
        <v>54.5957</v>
      </c>
      <c r="F27" s="43">
        <v>54.3914</v>
      </c>
      <c r="G27" s="43">
        <v>52.7905</v>
      </c>
      <c r="H27" s="43">
        <v>48.462</v>
      </c>
      <c r="I27" s="43">
        <v>46.7586</v>
      </c>
      <c r="J27" s="43">
        <v>47.7173</v>
      </c>
      <c r="K27" s="43">
        <v>48.7292</v>
      </c>
      <c r="L27" s="43">
        <v>47.1726</v>
      </c>
      <c r="M27" s="55">
        <v>47.2013</v>
      </c>
      <c r="N27" s="61">
        <f>IF(SUM('Total Number of Participants'!B27:M27)&gt;0,'Food Costs'!N27/SUM('Total Number of Participants'!B27:M27)," ")</f>
        <v>50.75683963648836</v>
      </c>
      <c r="O27" s="48"/>
    </row>
    <row r="28" spans="1:15" ht="12" customHeight="1">
      <c r="A28" s="10" t="str">
        <f>'Pregnant Women Participating'!A28</f>
        <v>Florida</v>
      </c>
      <c r="B28" s="42">
        <v>43.9686</v>
      </c>
      <c r="C28" s="43">
        <v>44.6703</v>
      </c>
      <c r="D28" s="43">
        <v>45.4521</v>
      </c>
      <c r="E28" s="43">
        <v>45.2744</v>
      </c>
      <c r="F28" s="43">
        <v>45.9043</v>
      </c>
      <c r="G28" s="43">
        <v>45.7716</v>
      </c>
      <c r="H28" s="43">
        <v>46.5483</v>
      </c>
      <c r="I28" s="43">
        <v>46.6942</v>
      </c>
      <c r="J28" s="43">
        <v>48.0267</v>
      </c>
      <c r="K28" s="43">
        <v>48.4941</v>
      </c>
      <c r="L28" s="43">
        <v>48.1196</v>
      </c>
      <c r="M28" s="55">
        <v>48.0593</v>
      </c>
      <c r="N28" s="61">
        <f>IF(SUM('Total Number of Participants'!B28:M28)&gt;0,'Food Costs'!N28/SUM('Total Number of Participants'!B28:M28)," ")</f>
        <v>46.45304480806694</v>
      </c>
      <c r="O28" s="48"/>
    </row>
    <row r="29" spans="1:15" ht="12" customHeight="1">
      <c r="A29" s="10" t="str">
        <f>'Pregnant Women Participating'!A29</f>
        <v>Georgia</v>
      </c>
      <c r="B29" s="42">
        <v>45.0121</v>
      </c>
      <c r="C29" s="43">
        <v>46.6039</v>
      </c>
      <c r="D29" s="43">
        <v>46.1794</v>
      </c>
      <c r="E29" s="43">
        <v>46.9727</v>
      </c>
      <c r="F29" s="43">
        <v>48.1623</v>
      </c>
      <c r="G29" s="43">
        <v>48.5134</v>
      </c>
      <c r="H29" s="43">
        <v>48.3508</v>
      </c>
      <c r="I29" s="43">
        <v>48.6377</v>
      </c>
      <c r="J29" s="43">
        <v>49.4181</v>
      </c>
      <c r="K29" s="43">
        <v>49.8402</v>
      </c>
      <c r="L29" s="43">
        <v>49.8365</v>
      </c>
      <c r="M29" s="55">
        <v>49.6859</v>
      </c>
      <c r="N29" s="61">
        <f>IF(SUM('Total Number of Participants'!B29:M29)&gt;0,'Food Costs'!N29/SUM('Total Number of Participants'!B29:M29)," ")</f>
        <v>48.143430022213785</v>
      </c>
      <c r="O29" s="48"/>
    </row>
    <row r="30" spans="1:15" ht="12" customHeight="1">
      <c r="A30" s="10" t="str">
        <f>'Pregnant Women Participating'!A30</f>
        <v>Georgia</v>
      </c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55"/>
      <c r="N30" s="61" t="str">
        <f>IF(SUM('Total Number of Participants'!B30:M30)&gt;0,'Food Costs'!N30/SUM('Total Number of Participants'!B30:M30)," ")</f>
        <v> </v>
      </c>
      <c r="O30" s="48"/>
    </row>
    <row r="31" spans="1:15" ht="12" customHeight="1">
      <c r="A31" s="10" t="str">
        <f>'Pregnant Women Participating'!A31</f>
        <v>Georgia</v>
      </c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55"/>
      <c r="N31" s="61" t="str">
        <f>IF(SUM('Total Number of Participants'!B31:M31)&gt;0,'Food Costs'!N31/SUM('Total Number of Participants'!B31:M31)," ")</f>
        <v> </v>
      </c>
      <c r="O31" s="48"/>
    </row>
    <row r="32" spans="1:15" ht="12" customHeight="1">
      <c r="A32" s="10" t="str">
        <f>'Pregnant Women Participating'!A32</f>
        <v>Kentucky</v>
      </c>
      <c r="B32" s="42">
        <v>46.132</v>
      </c>
      <c r="C32" s="43">
        <v>45.6092</v>
      </c>
      <c r="D32" s="43">
        <v>45.7875</v>
      </c>
      <c r="E32" s="43">
        <v>45.1478</v>
      </c>
      <c r="F32" s="43">
        <v>44.4196</v>
      </c>
      <c r="G32" s="43">
        <v>44.4807</v>
      </c>
      <c r="H32" s="43">
        <v>44.2508</v>
      </c>
      <c r="I32" s="43">
        <v>44.2001</v>
      </c>
      <c r="J32" s="43">
        <v>45.302</v>
      </c>
      <c r="K32" s="43">
        <v>45.1172</v>
      </c>
      <c r="L32" s="43">
        <v>44.729</v>
      </c>
      <c r="M32" s="55">
        <v>44.3766</v>
      </c>
      <c r="N32" s="61">
        <f>IF(SUM('Total Number of Participants'!B32:M32)&gt;0,'Food Costs'!N32/SUM('Total Number of Participants'!B32:M32)," ")</f>
        <v>44.957527259829135</v>
      </c>
      <c r="O32" s="48"/>
    </row>
    <row r="33" spans="1:15" ht="12" customHeight="1">
      <c r="A33" s="10" t="str">
        <f>'Pregnant Women Participating'!A33</f>
        <v>Mississippi</v>
      </c>
      <c r="B33" s="42">
        <v>47.6825</v>
      </c>
      <c r="C33" s="43">
        <v>44.6046</v>
      </c>
      <c r="D33" s="43">
        <v>40.7431</v>
      </c>
      <c r="E33" s="43">
        <v>44.851</v>
      </c>
      <c r="F33" s="43">
        <v>46.8844</v>
      </c>
      <c r="G33" s="43">
        <v>45.8607</v>
      </c>
      <c r="H33" s="43">
        <v>46.7551</v>
      </c>
      <c r="I33" s="43">
        <v>52.6621</v>
      </c>
      <c r="J33" s="43">
        <v>43.1275</v>
      </c>
      <c r="K33" s="43">
        <v>52.9835</v>
      </c>
      <c r="L33" s="43">
        <v>49.457</v>
      </c>
      <c r="M33" s="55">
        <v>59.7586</v>
      </c>
      <c r="N33" s="61">
        <f>IF(SUM('Total Number of Participants'!B33:M33)&gt;0,'Food Costs'!N33/SUM('Total Number of Participants'!B33:M33)," ")</f>
        <v>48.05266095214603</v>
      </c>
      <c r="O33" s="48"/>
    </row>
    <row r="34" spans="1:15" ht="12" customHeight="1">
      <c r="A34" s="10" t="str">
        <f>'Pregnant Women Participating'!A34</f>
        <v>North Carolina</v>
      </c>
      <c r="B34" s="42">
        <v>41.5289</v>
      </c>
      <c r="C34" s="43">
        <v>42.6515</v>
      </c>
      <c r="D34" s="43">
        <v>42.886</v>
      </c>
      <c r="E34" s="43">
        <v>43.161</v>
      </c>
      <c r="F34" s="43">
        <v>43.5706</v>
      </c>
      <c r="G34" s="43">
        <v>43.252</v>
      </c>
      <c r="H34" s="43">
        <v>44.0475</v>
      </c>
      <c r="I34" s="43">
        <v>42.7968</v>
      </c>
      <c r="J34" s="43">
        <v>44.7334</v>
      </c>
      <c r="K34" s="43">
        <v>44.9096</v>
      </c>
      <c r="L34" s="43">
        <v>44.8938</v>
      </c>
      <c r="M34" s="55">
        <v>45.094</v>
      </c>
      <c r="N34" s="61">
        <f>IF(SUM('Total Number of Participants'!B34:M34)&gt;0,'Food Costs'!N34/SUM('Total Number of Participants'!B34:M34)," ")</f>
        <v>43.652473822846005</v>
      </c>
      <c r="O34" s="48"/>
    </row>
    <row r="35" spans="1:15" ht="12" customHeight="1">
      <c r="A35" s="10" t="str">
        <f>'Pregnant Women Participating'!A35</f>
        <v>South Carolina</v>
      </c>
      <c r="B35" s="42">
        <v>44.077</v>
      </c>
      <c r="C35" s="43">
        <v>45.5964</v>
      </c>
      <c r="D35" s="43">
        <v>45.8726</v>
      </c>
      <c r="E35" s="43">
        <v>45.7881</v>
      </c>
      <c r="F35" s="43">
        <v>47.5004</v>
      </c>
      <c r="G35" s="43">
        <v>46.9684</v>
      </c>
      <c r="H35" s="43">
        <v>47.5496</v>
      </c>
      <c r="I35" s="43">
        <v>46.6152</v>
      </c>
      <c r="J35" s="43">
        <v>48.0327</v>
      </c>
      <c r="K35" s="43">
        <v>47.7821</v>
      </c>
      <c r="L35" s="43">
        <v>48.2369</v>
      </c>
      <c r="M35" s="55">
        <v>48.7373</v>
      </c>
      <c r="N35" s="61">
        <f>IF(SUM('Total Number of Participants'!B35:M35)&gt;0,'Food Costs'!N35/SUM('Total Number of Participants'!B35:M35)," ")</f>
        <v>46.93266569213895</v>
      </c>
      <c r="O35" s="48"/>
    </row>
    <row r="36" spans="1:15" ht="12" customHeight="1">
      <c r="A36" s="10" t="str">
        <f>'Pregnant Women Participating'!A36</f>
        <v>Tennessee</v>
      </c>
      <c r="B36" s="42">
        <v>48.0576</v>
      </c>
      <c r="C36" s="43">
        <v>48.3639</v>
      </c>
      <c r="D36" s="43">
        <v>48.179</v>
      </c>
      <c r="E36" s="43">
        <v>44.6393</v>
      </c>
      <c r="F36" s="43">
        <v>42.1147</v>
      </c>
      <c r="G36" s="43">
        <v>41.5495</v>
      </c>
      <c r="H36" s="43">
        <v>41.1797</v>
      </c>
      <c r="I36" s="43">
        <v>40.933</v>
      </c>
      <c r="J36" s="43">
        <v>40.7817</v>
      </c>
      <c r="K36" s="43">
        <v>41.2396</v>
      </c>
      <c r="L36" s="43">
        <v>41.3181</v>
      </c>
      <c r="M36" s="55">
        <v>41.0943</v>
      </c>
      <c r="N36" s="61">
        <f>IF(SUM('Total Number of Participants'!B36:M36)&gt;0,'Food Costs'!N36/SUM('Total Number of Participants'!B36:M36)," ")</f>
        <v>43.260910708612</v>
      </c>
      <c r="O36" s="48"/>
    </row>
    <row r="37" spans="1:15" ht="12" customHeight="1">
      <c r="A37" s="10" t="str">
        <f>'Pregnant Women Participating'!A37</f>
        <v>Choctaw Indians, MS</v>
      </c>
      <c r="B37" s="42">
        <v>37.7996</v>
      </c>
      <c r="C37" s="43">
        <v>39.0471</v>
      </c>
      <c r="D37" s="43">
        <v>36.9977</v>
      </c>
      <c r="E37" s="43">
        <v>38.0324</v>
      </c>
      <c r="F37" s="43">
        <v>39.2793</v>
      </c>
      <c r="G37" s="43">
        <v>45.3841</v>
      </c>
      <c r="H37" s="43">
        <v>38.0774</v>
      </c>
      <c r="I37" s="43">
        <v>41.3322</v>
      </c>
      <c r="J37" s="43">
        <v>41.5239</v>
      </c>
      <c r="K37" s="43">
        <v>40.2259</v>
      </c>
      <c r="L37" s="43">
        <v>47.2312</v>
      </c>
      <c r="M37" s="55">
        <v>45.2877</v>
      </c>
      <c r="N37" s="61">
        <f>IF(SUM('Total Number of Participants'!B37:M37)&gt;0,'Food Costs'!N37/SUM('Total Number of Participants'!B37:M37)," ")</f>
        <v>40.890642201834865</v>
      </c>
      <c r="O37" s="48"/>
    </row>
    <row r="38" spans="1:15" ht="12" customHeight="1">
      <c r="A38" s="10" t="str">
        <f>'Pregnant Women Participating'!A38</f>
        <v>Eastern Cherokee, NC</v>
      </c>
      <c r="B38" s="42">
        <v>41.975</v>
      </c>
      <c r="C38" s="43">
        <v>40.4448</v>
      </c>
      <c r="D38" s="43">
        <v>44.2234</v>
      </c>
      <c r="E38" s="43">
        <v>43.4508</v>
      </c>
      <c r="F38" s="43">
        <v>43.2456</v>
      </c>
      <c r="G38" s="43">
        <v>44.8279</v>
      </c>
      <c r="H38" s="43">
        <v>46.1011</v>
      </c>
      <c r="I38" s="43">
        <v>40.9458</v>
      </c>
      <c r="J38" s="43">
        <v>41.7672</v>
      </c>
      <c r="K38" s="43">
        <v>44.2204</v>
      </c>
      <c r="L38" s="43">
        <v>43.1969</v>
      </c>
      <c r="M38" s="55">
        <v>43.6006</v>
      </c>
      <c r="N38" s="61">
        <f>IF(SUM('Total Number of Participants'!B38:M38)&gt;0,'Food Costs'!N38/SUM('Total Number of Participants'!B38:M38)," ")</f>
        <v>43.17519114157659</v>
      </c>
      <c r="O38" s="48"/>
    </row>
    <row r="39" spans="1:15" s="23" customFormat="1" ht="24.75" customHeight="1">
      <c r="A39" s="19" t="str">
        <f>'Pregnant Women Participating'!A39</f>
        <v>Southeast Region</v>
      </c>
      <c r="B39" s="44">
        <v>45.4295</v>
      </c>
      <c r="C39" s="45">
        <v>45.9578</v>
      </c>
      <c r="D39" s="45">
        <v>45.8841</v>
      </c>
      <c r="E39" s="45">
        <v>45.9298</v>
      </c>
      <c r="F39" s="45">
        <v>46.299</v>
      </c>
      <c r="G39" s="45">
        <v>46.0081</v>
      </c>
      <c r="H39" s="45">
        <v>46.0058</v>
      </c>
      <c r="I39" s="45">
        <v>46.0518</v>
      </c>
      <c r="J39" s="45">
        <v>46.5084</v>
      </c>
      <c r="K39" s="45">
        <v>47.462</v>
      </c>
      <c r="L39" s="45">
        <v>47.0184</v>
      </c>
      <c r="M39" s="54">
        <v>47.6477</v>
      </c>
      <c r="N39" s="62">
        <f>IF(SUM('Total Number of Participants'!B39:M39)&gt;0,'Food Costs'!N39/SUM('Total Number of Participants'!B39:M39)," ")</f>
        <v>46.365889769810536</v>
      </c>
      <c r="O39" s="48"/>
    </row>
    <row r="40" spans="1:15" ht="12" customHeight="1">
      <c r="A40" s="10" t="str">
        <f>'Pregnant Women Participating'!A40</f>
        <v>Illinois</v>
      </c>
      <c r="B40" s="42">
        <v>42.3677</v>
      </c>
      <c r="C40" s="43">
        <v>42.9294</v>
      </c>
      <c r="D40" s="43">
        <v>37.7603</v>
      </c>
      <c r="E40" s="43">
        <v>49.5097</v>
      </c>
      <c r="F40" s="43">
        <v>46.5636</v>
      </c>
      <c r="G40" s="43">
        <v>44.7243</v>
      </c>
      <c r="H40" s="43">
        <v>52.3345</v>
      </c>
      <c r="I40" s="43">
        <v>44.3709</v>
      </c>
      <c r="J40" s="43">
        <v>43.4211</v>
      </c>
      <c r="K40" s="43">
        <v>46.7743</v>
      </c>
      <c r="L40" s="43">
        <v>33.4062</v>
      </c>
      <c r="M40" s="55">
        <v>39.401</v>
      </c>
      <c r="N40" s="61">
        <f>IF(SUM('Total Number of Participants'!B40:M40)&gt;0,'Food Costs'!N40/SUM('Total Number of Participants'!B40:M40)," ")</f>
        <v>43.596429525836164</v>
      </c>
      <c r="O40" s="48"/>
    </row>
    <row r="41" spans="1:15" ht="12" customHeight="1">
      <c r="A41" s="10" t="str">
        <f>'Pregnant Women Participating'!A41</f>
        <v>Indiana</v>
      </c>
      <c r="B41" s="42">
        <v>38.5092</v>
      </c>
      <c r="C41" s="43">
        <v>38.4118</v>
      </c>
      <c r="D41" s="43">
        <v>38.926</v>
      </c>
      <c r="E41" s="43">
        <v>39.2266</v>
      </c>
      <c r="F41" s="43">
        <v>38.8895</v>
      </c>
      <c r="G41" s="43">
        <v>39.8582</v>
      </c>
      <c r="H41" s="43">
        <v>40.0862</v>
      </c>
      <c r="I41" s="43">
        <v>39.3189</v>
      </c>
      <c r="J41" s="43">
        <v>39.75</v>
      </c>
      <c r="K41" s="43">
        <v>40.3646</v>
      </c>
      <c r="L41" s="43">
        <v>40.3388</v>
      </c>
      <c r="M41" s="55">
        <v>39.856</v>
      </c>
      <c r="N41" s="61">
        <f>IF(SUM('Total Number of Participants'!B41:M41)&gt;0,'Food Costs'!N41/SUM('Total Number of Participants'!B41:M41)," ")</f>
        <v>39.47775925518869</v>
      </c>
      <c r="O41" s="48"/>
    </row>
    <row r="42" spans="1:15" ht="12" customHeight="1">
      <c r="A42" s="10" t="str">
        <f>'Pregnant Women Participating'!A42</f>
        <v>Michigan</v>
      </c>
      <c r="B42" s="42">
        <v>41.3458</v>
      </c>
      <c r="C42" s="43">
        <v>41.9254</v>
      </c>
      <c r="D42" s="43">
        <v>42.2129</v>
      </c>
      <c r="E42" s="43">
        <v>42.2137</v>
      </c>
      <c r="F42" s="43">
        <v>42.3826</v>
      </c>
      <c r="G42" s="43">
        <v>42.9798</v>
      </c>
      <c r="H42" s="43">
        <v>43.0543</v>
      </c>
      <c r="I42" s="43">
        <v>42.8611</v>
      </c>
      <c r="J42" s="43">
        <v>42.935</v>
      </c>
      <c r="K42" s="43">
        <v>43.7315</v>
      </c>
      <c r="L42" s="43">
        <v>43.7783</v>
      </c>
      <c r="M42" s="55">
        <v>41.5152</v>
      </c>
      <c r="N42" s="61">
        <f>IF(SUM('Total Number of Participants'!B42:M42)&gt;0,'Food Costs'!N42/SUM('Total Number of Participants'!B42:M42)," ")</f>
        <v>42.57824557205325</v>
      </c>
      <c r="O42" s="48"/>
    </row>
    <row r="43" spans="1:15" ht="12" customHeight="1">
      <c r="A43" s="10" t="str">
        <f>'Pregnant Women Participating'!A43</f>
        <v>Minnesota</v>
      </c>
      <c r="B43" s="42">
        <v>40.2713</v>
      </c>
      <c r="C43" s="43">
        <v>41.0552</v>
      </c>
      <c r="D43" s="43">
        <v>41.0427</v>
      </c>
      <c r="E43" s="43">
        <v>42.147</v>
      </c>
      <c r="F43" s="43">
        <v>41.7809</v>
      </c>
      <c r="G43" s="43">
        <v>41.9461</v>
      </c>
      <c r="H43" s="43">
        <v>41.7647</v>
      </c>
      <c r="I43" s="43">
        <v>41.7313</v>
      </c>
      <c r="J43" s="43">
        <v>41.8928</v>
      </c>
      <c r="K43" s="43">
        <v>42.943</v>
      </c>
      <c r="L43" s="43">
        <v>42.4459</v>
      </c>
      <c r="M43" s="55">
        <v>41.8251</v>
      </c>
      <c r="N43" s="61">
        <f>IF(SUM('Total Number of Participants'!B43:M43)&gt;0,'Food Costs'!N43/SUM('Total Number of Participants'!B43:M43)," ")</f>
        <v>41.743036926838606</v>
      </c>
      <c r="O43" s="48"/>
    </row>
    <row r="44" spans="1:15" ht="12" customHeight="1">
      <c r="A44" s="10" t="str">
        <f>'Pregnant Women Participating'!A44</f>
        <v>Ohio</v>
      </c>
      <c r="B44" s="42">
        <v>38.4048</v>
      </c>
      <c r="C44" s="43">
        <v>38.9728</v>
      </c>
      <c r="D44" s="43">
        <v>39.6478</v>
      </c>
      <c r="E44" s="43">
        <v>39.8607</v>
      </c>
      <c r="F44" s="43">
        <v>39.2093</v>
      </c>
      <c r="G44" s="43">
        <v>39.7567</v>
      </c>
      <c r="H44" s="43">
        <v>39.584</v>
      </c>
      <c r="I44" s="43">
        <v>39.1923</v>
      </c>
      <c r="J44" s="43">
        <v>39.1482</v>
      </c>
      <c r="K44" s="43">
        <v>40.4437</v>
      </c>
      <c r="L44" s="43">
        <v>40.1368</v>
      </c>
      <c r="M44" s="55">
        <v>40.2013</v>
      </c>
      <c r="N44" s="61">
        <f>IF(SUM('Total Number of Participants'!B44:M44)&gt;0,'Food Costs'!N44/SUM('Total Number of Participants'!B44:M44)," ")</f>
        <v>39.5510645772912</v>
      </c>
      <c r="O44" s="48"/>
    </row>
    <row r="45" spans="1:15" ht="12" customHeight="1">
      <c r="A45" s="10" t="str">
        <f>'Pregnant Women Participating'!A45</f>
        <v>Wisconsin</v>
      </c>
      <c r="B45" s="42">
        <v>38.3145</v>
      </c>
      <c r="C45" s="43">
        <v>38.7887</v>
      </c>
      <c r="D45" s="43">
        <v>38.9272</v>
      </c>
      <c r="E45" s="43">
        <v>39.3664</v>
      </c>
      <c r="F45" s="43">
        <v>39.386</v>
      </c>
      <c r="G45" s="43">
        <v>39.4434</v>
      </c>
      <c r="H45" s="43">
        <v>40.2819</v>
      </c>
      <c r="I45" s="43">
        <v>39.0021</v>
      </c>
      <c r="J45" s="43">
        <v>40.3628</v>
      </c>
      <c r="K45" s="43">
        <v>40.7489</v>
      </c>
      <c r="L45" s="43">
        <v>41.0434</v>
      </c>
      <c r="M45" s="55">
        <v>41.4184</v>
      </c>
      <c r="N45" s="61">
        <f>IF(SUM('Total Number of Participants'!B45:M45)&gt;0,'Food Costs'!N45/SUM('Total Number of Participants'!B45:M45)," ")</f>
        <v>39.76819005014216</v>
      </c>
      <c r="O45" s="48"/>
    </row>
    <row r="46" spans="1:15" s="23" customFormat="1" ht="24.75" customHeight="1">
      <c r="A46" s="19" t="str">
        <f>'Pregnant Women Participating'!A46</f>
        <v>Midwest Region</v>
      </c>
      <c r="B46" s="44">
        <v>40.1312</v>
      </c>
      <c r="C46" s="45">
        <v>40.6256</v>
      </c>
      <c r="D46" s="45">
        <v>39.6996</v>
      </c>
      <c r="E46" s="45">
        <v>42.7098</v>
      </c>
      <c r="F46" s="45">
        <v>41.8147</v>
      </c>
      <c r="G46" s="45">
        <v>41.7861</v>
      </c>
      <c r="H46" s="45">
        <v>43.6485</v>
      </c>
      <c r="I46" s="45">
        <v>41.4091</v>
      </c>
      <c r="J46" s="45">
        <v>41.3901</v>
      </c>
      <c r="K46" s="45">
        <v>42.8763</v>
      </c>
      <c r="L46" s="45">
        <v>39.594</v>
      </c>
      <c r="M46" s="54">
        <v>40.5149</v>
      </c>
      <c r="N46" s="62">
        <f>IF(SUM('Total Number of Participants'!B46:M46)&gt;0,'Food Costs'!N46/SUM('Total Number of Participants'!B46:M46)," ")</f>
        <v>41.34908102238064</v>
      </c>
      <c r="O46" s="48"/>
    </row>
    <row r="47" spans="1:15" ht="12" customHeight="1">
      <c r="A47" s="10" t="str">
        <f>'Pregnant Women Participating'!A47</f>
        <v>Arkansas</v>
      </c>
      <c r="B47" s="42">
        <v>43.1813</v>
      </c>
      <c r="C47" s="43">
        <v>44.304</v>
      </c>
      <c r="D47" s="43">
        <v>45.84</v>
      </c>
      <c r="E47" s="43">
        <v>44.6907</v>
      </c>
      <c r="F47" s="43">
        <v>46.2033</v>
      </c>
      <c r="G47" s="43">
        <v>46.0783</v>
      </c>
      <c r="H47" s="43">
        <v>44.9857</v>
      </c>
      <c r="I47" s="43">
        <v>44.5564</v>
      </c>
      <c r="J47" s="43">
        <v>45.2982</v>
      </c>
      <c r="K47" s="43">
        <v>46.3339</v>
      </c>
      <c r="L47" s="43">
        <v>45.8031</v>
      </c>
      <c r="M47" s="55">
        <v>49.5068</v>
      </c>
      <c r="N47" s="61">
        <f>IF(SUM('Total Number of Participants'!B47:M47)&gt;0,'Food Costs'!N47/SUM('Total Number of Participants'!B47:M47)," ")</f>
        <v>45.58341451726594</v>
      </c>
      <c r="O47" s="48"/>
    </row>
    <row r="48" spans="1:15" ht="12" customHeight="1">
      <c r="A48" s="10" t="str">
        <f>'Pregnant Women Participating'!A48</f>
        <v>Louisiana</v>
      </c>
      <c r="B48" s="42">
        <v>48.7207</v>
      </c>
      <c r="C48" s="43">
        <v>48.8936</v>
      </c>
      <c r="D48" s="43">
        <v>50.7284</v>
      </c>
      <c r="E48" s="43">
        <v>49.5001</v>
      </c>
      <c r="F48" s="43">
        <v>51.588</v>
      </c>
      <c r="G48" s="43">
        <v>52.0981</v>
      </c>
      <c r="H48" s="43">
        <v>51.0925</v>
      </c>
      <c r="I48" s="43">
        <v>50.8239</v>
      </c>
      <c r="J48" s="43">
        <v>53.2425</v>
      </c>
      <c r="K48" s="43">
        <v>57.8905</v>
      </c>
      <c r="L48" s="43">
        <v>54.5891</v>
      </c>
      <c r="M48" s="55">
        <v>49.8709</v>
      </c>
      <c r="N48" s="61">
        <f>IF(SUM('Total Number of Participants'!B48:M48)&gt;0,'Food Costs'!N48/SUM('Total Number of Participants'!B48:M48)," ")</f>
        <v>51.63961791245601</v>
      </c>
      <c r="O48" s="48"/>
    </row>
    <row r="49" spans="1:15" ht="12" customHeight="1">
      <c r="A49" s="10" t="str">
        <f>'Pregnant Women Participating'!A49</f>
        <v>New Mexico</v>
      </c>
      <c r="B49" s="42">
        <v>38.7586</v>
      </c>
      <c r="C49" s="43">
        <v>40.3227</v>
      </c>
      <c r="D49" s="43">
        <v>39.3117</v>
      </c>
      <c r="E49" s="43">
        <v>41.0183</v>
      </c>
      <c r="F49" s="43">
        <v>39.4624</v>
      </c>
      <c r="G49" s="43">
        <v>39.0177</v>
      </c>
      <c r="H49" s="43">
        <v>39.3914</v>
      </c>
      <c r="I49" s="43">
        <v>38.0218</v>
      </c>
      <c r="J49" s="43">
        <v>39.5775</v>
      </c>
      <c r="K49" s="43">
        <v>37.7639</v>
      </c>
      <c r="L49" s="43">
        <v>42.7421</v>
      </c>
      <c r="M49" s="55">
        <v>40.7666</v>
      </c>
      <c r="N49" s="61">
        <f>IF(SUM('Total Number of Participants'!B49:M49)&gt;0,'Food Costs'!N49/SUM('Total Number of Participants'!B49:M49)," ")</f>
        <v>39.6899328945921</v>
      </c>
      <c r="O49" s="48"/>
    </row>
    <row r="50" spans="1:15" ht="12" customHeight="1">
      <c r="A50" s="10" t="str">
        <f>'Pregnant Women Participating'!A50</f>
        <v>Oklahoma</v>
      </c>
      <c r="B50" s="42">
        <v>38.3187</v>
      </c>
      <c r="C50" s="43">
        <v>38.1698</v>
      </c>
      <c r="D50" s="43">
        <v>38.6889</v>
      </c>
      <c r="E50" s="43">
        <v>39.417</v>
      </c>
      <c r="F50" s="43">
        <v>38.9868</v>
      </c>
      <c r="G50" s="43">
        <v>39.7572</v>
      </c>
      <c r="H50" s="43">
        <v>39.4803</v>
      </c>
      <c r="I50" s="43">
        <v>39.5263</v>
      </c>
      <c r="J50" s="43">
        <v>40.2665</v>
      </c>
      <c r="K50" s="43">
        <v>40.9301</v>
      </c>
      <c r="L50" s="43">
        <v>40.9105</v>
      </c>
      <c r="M50" s="55">
        <v>42.7584</v>
      </c>
      <c r="N50" s="61">
        <f>IF(SUM('Total Number of Participants'!B50:M50)&gt;0,'Food Costs'!N50/SUM('Total Number of Participants'!B50:M50)," ")</f>
        <v>39.794103845080144</v>
      </c>
      <c r="O50" s="48"/>
    </row>
    <row r="51" spans="1:15" ht="12" customHeight="1">
      <c r="A51" s="10" t="str">
        <f>'Pregnant Women Participating'!A51</f>
        <v>Texas</v>
      </c>
      <c r="B51" s="42">
        <v>34.4628</v>
      </c>
      <c r="C51" s="43">
        <v>35.0349</v>
      </c>
      <c r="D51" s="43">
        <v>35.795</v>
      </c>
      <c r="E51" s="43">
        <v>35.9003</v>
      </c>
      <c r="F51" s="43">
        <v>35.5904</v>
      </c>
      <c r="G51" s="43">
        <v>35.9401</v>
      </c>
      <c r="H51" s="43">
        <v>35.7539</v>
      </c>
      <c r="I51" s="43">
        <v>34.9288</v>
      </c>
      <c r="J51" s="43">
        <v>35.3209</v>
      </c>
      <c r="K51" s="43">
        <v>36.0213</v>
      </c>
      <c r="L51" s="43">
        <v>35.8601</v>
      </c>
      <c r="M51" s="55">
        <v>35.2166</v>
      </c>
      <c r="N51" s="61">
        <f>IF(SUM('Total Number of Participants'!B51:M51)&gt;0,'Food Costs'!N51/SUM('Total Number of Participants'!B51:M51)," ")</f>
        <v>35.484286045342735</v>
      </c>
      <c r="O51" s="48"/>
    </row>
    <row r="52" spans="1:15" ht="12" customHeight="1">
      <c r="A52" s="10" t="str">
        <f>'Pregnant Women Participating'!A52</f>
        <v>Acoma, Canoncito &amp; Laguna, NM</v>
      </c>
      <c r="B52" s="42">
        <v>42.7566</v>
      </c>
      <c r="C52" s="43">
        <v>43.3425</v>
      </c>
      <c r="D52" s="43">
        <v>42.576</v>
      </c>
      <c r="E52" s="43">
        <v>45.8536</v>
      </c>
      <c r="F52" s="43">
        <v>41.4309</v>
      </c>
      <c r="G52" s="43">
        <v>36.4086</v>
      </c>
      <c r="H52" s="43">
        <v>45.6872</v>
      </c>
      <c r="I52" s="43">
        <v>80.0351</v>
      </c>
      <c r="J52" s="43">
        <v>46.8057</v>
      </c>
      <c r="K52" s="43">
        <v>43.8567</v>
      </c>
      <c r="L52" s="43">
        <v>48.6812</v>
      </c>
      <c r="M52" s="55">
        <v>48.4341</v>
      </c>
      <c r="N52" s="61">
        <f>IF(SUM('Total Number of Participants'!B52:M52)&gt;0,'Food Costs'!N52/SUM('Total Number of Participants'!B52:M52)," ")</f>
        <v>47.27252116082225</v>
      </c>
      <c r="O52" s="48"/>
    </row>
    <row r="53" spans="1:15" ht="12" customHeight="1">
      <c r="A53" s="10" t="str">
        <f>'Pregnant Women Participating'!A53</f>
        <v>Eight Northern Pueblos, NM</v>
      </c>
      <c r="B53" s="42">
        <v>50.7205</v>
      </c>
      <c r="C53" s="43">
        <v>50.6839</v>
      </c>
      <c r="D53" s="43">
        <v>51.519</v>
      </c>
      <c r="E53" s="43">
        <v>52.6176</v>
      </c>
      <c r="F53" s="43">
        <v>53.4408</v>
      </c>
      <c r="G53" s="43">
        <v>54.2761</v>
      </c>
      <c r="H53" s="43">
        <v>56.6732</v>
      </c>
      <c r="I53" s="43">
        <v>53.5578</v>
      </c>
      <c r="J53" s="43">
        <v>52.5867</v>
      </c>
      <c r="K53" s="43">
        <v>47.9615</v>
      </c>
      <c r="L53" s="43">
        <v>46.2924</v>
      </c>
      <c r="M53" s="55">
        <v>48.2456</v>
      </c>
      <c r="N53" s="61">
        <f>IF(SUM('Total Number of Participants'!B53:M53)&gt;0,'Food Costs'!N53/SUM('Total Number of Participants'!B53:M53)," ")</f>
        <v>51.43014329580348</v>
      </c>
      <c r="O53" s="48"/>
    </row>
    <row r="54" spans="1:15" ht="12" customHeight="1">
      <c r="A54" s="10" t="str">
        <f>'Pregnant Women Participating'!A54</f>
        <v>Five Sandoval Pueblos, NM</v>
      </c>
      <c r="B54" s="42">
        <v>46.244</v>
      </c>
      <c r="C54" s="43">
        <v>44.7562</v>
      </c>
      <c r="D54" s="43">
        <v>40.1752</v>
      </c>
      <c r="E54" s="43">
        <v>27.6973</v>
      </c>
      <c r="F54" s="43">
        <v>36.1863</v>
      </c>
      <c r="G54" s="43">
        <v>44.7978</v>
      </c>
      <c r="H54" s="43">
        <v>48.9135</v>
      </c>
      <c r="I54" s="43">
        <v>38.1749</v>
      </c>
      <c r="J54" s="43">
        <v>56.6278</v>
      </c>
      <c r="K54" s="43">
        <v>49.3388</v>
      </c>
      <c r="L54" s="43">
        <v>49.7459</v>
      </c>
      <c r="M54" s="55">
        <v>50.85</v>
      </c>
      <c r="N54" s="61">
        <f>IF(SUM('Total Number of Participants'!B54:M54)&gt;0,'Food Costs'!N54/SUM('Total Number of Participants'!B54:M54)," ")</f>
        <v>44.482611622167376</v>
      </c>
      <c r="O54" s="48"/>
    </row>
    <row r="55" spans="1:15" ht="12" customHeight="1">
      <c r="A55" s="10" t="str">
        <f>'Pregnant Women Participating'!A55</f>
        <v>Isleta Pueblo, NM</v>
      </c>
      <c r="B55" s="42">
        <v>40.2</v>
      </c>
      <c r="C55" s="43">
        <v>38.2053</v>
      </c>
      <c r="D55" s="43">
        <v>37.9688</v>
      </c>
      <c r="E55" s="43">
        <v>41.5663</v>
      </c>
      <c r="F55" s="43">
        <v>41.7257</v>
      </c>
      <c r="G55" s="43">
        <v>40.1513</v>
      </c>
      <c r="H55" s="43">
        <v>42.5046</v>
      </c>
      <c r="I55" s="43">
        <v>39.8282</v>
      </c>
      <c r="J55" s="43">
        <v>41.5971</v>
      </c>
      <c r="K55" s="43">
        <v>42.1083</v>
      </c>
      <c r="L55" s="43">
        <v>42.2628</v>
      </c>
      <c r="M55" s="55">
        <v>54.8071</v>
      </c>
      <c r="N55" s="61">
        <f>IF(SUM('Total Number of Participants'!B55:M55)&gt;0,'Food Costs'!N55/SUM('Total Number of Participants'!B55:M55)," ")</f>
        <v>41.884696016771485</v>
      </c>
      <c r="O55" s="48"/>
    </row>
    <row r="56" spans="1:15" ht="12" customHeight="1">
      <c r="A56" s="10" t="str">
        <f>'Pregnant Women Participating'!A56</f>
        <v>San Felipe Pueblo, NM</v>
      </c>
      <c r="B56" s="42">
        <v>54.4355</v>
      </c>
      <c r="C56" s="43">
        <v>51.1022</v>
      </c>
      <c r="D56" s="43">
        <v>49.3801</v>
      </c>
      <c r="E56" s="43">
        <v>50.1772</v>
      </c>
      <c r="F56" s="43">
        <v>50.104</v>
      </c>
      <c r="G56" s="43">
        <v>44.7913</v>
      </c>
      <c r="H56" s="43">
        <v>48.8629</v>
      </c>
      <c r="I56" s="43">
        <v>52.4203</v>
      </c>
      <c r="J56" s="43">
        <v>48.2345</v>
      </c>
      <c r="K56" s="43">
        <v>56.3096</v>
      </c>
      <c r="L56" s="43">
        <v>50.7912</v>
      </c>
      <c r="M56" s="55">
        <v>79.9702</v>
      </c>
      <c r="N56" s="61">
        <f>IF(SUM('Total Number of Participants'!B56:M56)&gt;0,'Food Costs'!N56/SUM('Total Number of Participants'!B56:M56)," ")</f>
        <v>53.215343915343915</v>
      </c>
      <c r="O56" s="48"/>
    </row>
    <row r="57" spans="1:15" ht="12" customHeight="1">
      <c r="A57" s="10" t="str">
        <f>'Pregnant Women Participating'!A57</f>
        <v>Santo Domingo Tribe, NM</v>
      </c>
      <c r="B57" s="42">
        <v>56.7857</v>
      </c>
      <c r="C57" s="43">
        <v>69.4811</v>
      </c>
      <c r="D57" s="43">
        <v>57.0968</v>
      </c>
      <c r="E57" s="43">
        <v>60.4034</v>
      </c>
      <c r="F57" s="43">
        <v>59.6822</v>
      </c>
      <c r="G57" s="43">
        <v>62.026</v>
      </c>
      <c r="H57" s="43">
        <v>64.9188</v>
      </c>
      <c r="I57" s="43">
        <v>50.4459</v>
      </c>
      <c r="J57" s="43">
        <v>57.7318</v>
      </c>
      <c r="K57" s="43">
        <v>62.8565</v>
      </c>
      <c r="L57" s="43">
        <v>59.1572</v>
      </c>
      <c r="M57" s="55">
        <v>81.4061</v>
      </c>
      <c r="N57" s="61">
        <f>IF(SUM('Total Number of Participants'!B57:M57)&gt;0,'Food Costs'!N57/SUM('Total Number of Participants'!B57:M57)," ")</f>
        <v>61.874907201187824</v>
      </c>
      <c r="O57" s="48"/>
    </row>
    <row r="58" spans="1:15" ht="12" customHeight="1">
      <c r="A58" s="10" t="str">
        <f>'Pregnant Women Participating'!A58</f>
        <v>Zuni Pueblo, NM</v>
      </c>
      <c r="B58" s="42">
        <v>58.7964</v>
      </c>
      <c r="C58" s="43">
        <v>59.6132</v>
      </c>
      <c r="D58" s="43">
        <v>61.8123</v>
      </c>
      <c r="E58" s="43">
        <v>62.2303</v>
      </c>
      <c r="F58" s="43">
        <v>57.4555</v>
      </c>
      <c r="G58" s="43">
        <v>65.2586</v>
      </c>
      <c r="H58" s="43">
        <v>76.4302</v>
      </c>
      <c r="I58" s="43">
        <v>60.0501</v>
      </c>
      <c r="J58" s="43">
        <v>61.7631</v>
      </c>
      <c r="K58" s="43">
        <v>62.0319</v>
      </c>
      <c r="L58" s="43">
        <v>61.0512</v>
      </c>
      <c r="M58" s="55">
        <v>62.3657</v>
      </c>
      <c r="N58" s="61">
        <f>IF(SUM('Total Number of Participants'!B58:M58)&gt;0,'Food Costs'!N58/SUM('Total Number of Participants'!B58:M58)," ")</f>
        <v>62.45595405786109</v>
      </c>
      <c r="O58" s="48"/>
    </row>
    <row r="59" spans="1:15" ht="12" customHeight="1">
      <c r="A59" s="10" t="str">
        <f>'Pregnant Women Participating'!A59</f>
        <v>Cherokee Nation, OK</v>
      </c>
      <c r="B59" s="42">
        <v>49.5236</v>
      </c>
      <c r="C59" s="43">
        <v>48.1958</v>
      </c>
      <c r="D59" s="43">
        <v>50.2339</v>
      </c>
      <c r="E59" s="43">
        <v>50.1843</v>
      </c>
      <c r="F59" s="43">
        <v>50.4105</v>
      </c>
      <c r="G59" s="43">
        <v>51.3682</v>
      </c>
      <c r="H59" s="43">
        <v>50.9041</v>
      </c>
      <c r="I59" s="43">
        <v>51.8425</v>
      </c>
      <c r="J59" s="43">
        <v>51.9922</v>
      </c>
      <c r="K59" s="43">
        <v>53.1004</v>
      </c>
      <c r="L59" s="43">
        <v>53.503</v>
      </c>
      <c r="M59" s="55">
        <v>52.824</v>
      </c>
      <c r="N59" s="61">
        <f>IF(SUM('Total Number of Participants'!B59:M59)&gt;0,'Food Costs'!N59/SUM('Total Number of Participants'!B59:M59)," ")</f>
        <v>51.18147668838829</v>
      </c>
      <c r="O59" s="48"/>
    </row>
    <row r="60" spans="1:15" ht="12" customHeight="1">
      <c r="A60" s="10" t="str">
        <f>'Pregnant Women Participating'!A60</f>
        <v>Chickasaw Nation, OK</v>
      </c>
      <c r="B60" s="42">
        <v>41.0445</v>
      </c>
      <c r="C60" s="43">
        <v>40.9852</v>
      </c>
      <c r="D60" s="43">
        <v>41.9148</v>
      </c>
      <c r="E60" s="43">
        <v>44.9549</v>
      </c>
      <c r="F60" s="43">
        <v>40.8369</v>
      </c>
      <c r="G60" s="43">
        <v>42.1196</v>
      </c>
      <c r="H60" s="43">
        <v>41.8717</v>
      </c>
      <c r="I60" s="43">
        <v>41.4829</v>
      </c>
      <c r="J60" s="43">
        <v>42.7174</v>
      </c>
      <c r="K60" s="43">
        <v>42.8127</v>
      </c>
      <c r="L60" s="43">
        <v>45.9015</v>
      </c>
      <c r="M60" s="55">
        <v>45.957</v>
      </c>
      <c r="N60" s="61">
        <f>IF(SUM('Total Number of Participants'!B60:M60)&gt;0,'Food Costs'!N60/SUM('Total Number of Participants'!B60:M60)," ")</f>
        <v>42.75402544892377</v>
      </c>
      <c r="O60" s="48"/>
    </row>
    <row r="61" spans="1:15" ht="12" customHeight="1">
      <c r="A61" s="10" t="str">
        <f>'Pregnant Women Participating'!A61</f>
        <v>Choctaw Nation, OK</v>
      </c>
      <c r="B61" s="42">
        <v>39.9454</v>
      </c>
      <c r="C61" s="43">
        <v>35.0431</v>
      </c>
      <c r="D61" s="43">
        <v>34.2393</v>
      </c>
      <c r="E61" s="43">
        <v>36.5874</v>
      </c>
      <c r="F61" s="43">
        <v>35.4148</v>
      </c>
      <c r="G61" s="43">
        <v>39.9615</v>
      </c>
      <c r="H61" s="43">
        <v>43.0978</v>
      </c>
      <c r="I61" s="43">
        <v>42.9274</v>
      </c>
      <c r="J61" s="43">
        <v>43.3619</v>
      </c>
      <c r="K61" s="43">
        <v>44.3017</v>
      </c>
      <c r="L61" s="43">
        <v>44.4982</v>
      </c>
      <c r="M61" s="55">
        <v>43.5153</v>
      </c>
      <c r="N61" s="61">
        <f>IF(SUM('Total Number of Participants'!B61:M61)&gt;0,'Food Costs'!N61/SUM('Total Number of Participants'!B61:M61)," ")</f>
        <v>40.317296623177285</v>
      </c>
      <c r="O61" s="48"/>
    </row>
    <row r="62" spans="1:15" ht="12" customHeight="1">
      <c r="A62" s="10" t="str">
        <f>'Pregnant Women Participating'!A62</f>
        <v>Citizen Potawatomi Nation, OK</v>
      </c>
      <c r="B62" s="42">
        <v>47.8265</v>
      </c>
      <c r="C62" s="43">
        <v>52.5189</v>
      </c>
      <c r="D62" s="43">
        <v>48.7625</v>
      </c>
      <c r="E62" s="43">
        <v>48.7299</v>
      </c>
      <c r="F62" s="43">
        <v>50.8359</v>
      </c>
      <c r="G62" s="43">
        <v>49.6901</v>
      </c>
      <c r="H62" s="43">
        <v>48.7857</v>
      </c>
      <c r="I62" s="43">
        <v>47.1067</v>
      </c>
      <c r="J62" s="43">
        <v>50.1942</v>
      </c>
      <c r="K62" s="43">
        <v>50.6789</v>
      </c>
      <c r="L62" s="43">
        <v>49.5246</v>
      </c>
      <c r="M62" s="55">
        <v>49.7536</v>
      </c>
      <c r="N62" s="61">
        <f>IF(SUM('Total Number of Participants'!B62:M62)&gt;0,'Food Costs'!N62/SUM('Total Number of Participants'!B62:M62)," ")</f>
        <v>49.53404198777571</v>
      </c>
      <c r="O62" s="48"/>
    </row>
    <row r="63" spans="1:15" ht="12" customHeight="1">
      <c r="A63" s="10" t="str">
        <f>'Pregnant Women Participating'!A63</f>
        <v>Inter-Tribal Council, OK</v>
      </c>
      <c r="B63" s="42">
        <v>41.1461</v>
      </c>
      <c r="C63" s="43">
        <v>59.1777</v>
      </c>
      <c r="D63" s="43">
        <v>49.369</v>
      </c>
      <c r="E63" s="43">
        <v>56.3058</v>
      </c>
      <c r="F63" s="43">
        <v>52.0036</v>
      </c>
      <c r="G63" s="43">
        <v>52.6375</v>
      </c>
      <c r="H63" s="43">
        <v>55.5505</v>
      </c>
      <c r="I63" s="43">
        <v>51.468</v>
      </c>
      <c r="J63" s="43">
        <v>56.6796</v>
      </c>
      <c r="K63" s="43">
        <v>56.0012</v>
      </c>
      <c r="L63" s="43">
        <v>56.2167</v>
      </c>
      <c r="M63" s="55">
        <v>52.3697</v>
      </c>
      <c r="N63" s="61">
        <f>IF(SUM('Total Number of Participants'!B63:M63)&gt;0,'Food Costs'!N63/SUM('Total Number of Participants'!B63:M63)," ")</f>
        <v>53.33029270248597</v>
      </c>
      <c r="O63" s="48"/>
    </row>
    <row r="64" spans="1:15" ht="12" customHeight="1">
      <c r="A64" s="10" t="str">
        <f>'Pregnant Women Participating'!A64</f>
        <v>Muscogee Creek Nation, OK</v>
      </c>
      <c r="B64" s="42">
        <v>44.3626</v>
      </c>
      <c r="C64" s="43">
        <v>43.6091</v>
      </c>
      <c r="D64" s="43">
        <v>43.7524</v>
      </c>
      <c r="E64" s="43">
        <v>46.4705</v>
      </c>
      <c r="F64" s="43">
        <v>44.0911</v>
      </c>
      <c r="G64" s="43">
        <v>44.6121</v>
      </c>
      <c r="H64" s="43">
        <v>45.2392</v>
      </c>
      <c r="I64" s="43">
        <v>43.0714</v>
      </c>
      <c r="J64" s="43">
        <v>45.9513</v>
      </c>
      <c r="K64" s="43">
        <v>46.405</v>
      </c>
      <c r="L64" s="43">
        <v>47.157</v>
      </c>
      <c r="M64" s="55">
        <v>45.2988</v>
      </c>
      <c r="N64" s="61">
        <f>IF(SUM('Total Number of Participants'!B64:M64)&gt;0,'Food Costs'!N64/SUM('Total Number of Participants'!B64:M64)," ")</f>
        <v>45.00922618123078</v>
      </c>
      <c r="O64" s="48"/>
    </row>
    <row r="65" spans="1:15" ht="12" customHeight="1">
      <c r="A65" s="10" t="str">
        <f>'Pregnant Women Participating'!A65</f>
        <v>Osage Tribal Council, OK</v>
      </c>
      <c r="B65" s="42">
        <v>10.4847</v>
      </c>
      <c r="C65" s="43">
        <v>18.5818</v>
      </c>
      <c r="D65" s="43">
        <v>47.9036</v>
      </c>
      <c r="E65" s="43">
        <v>43.8749</v>
      </c>
      <c r="F65" s="43">
        <v>57.0177</v>
      </c>
      <c r="G65" s="43">
        <v>46.6953</v>
      </c>
      <c r="H65" s="43">
        <v>82.6123</v>
      </c>
      <c r="I65" s="43">
        <v>55.7378</v>
      </c>
      <c r="J65" s="43">
        <v>55.0694</v>
      </c>
      <c r="K65" s="43">
        <v>35.6313</v>
      </c>
      <c r="L65" s="43">
        <v>43.3484</v>
      </c>
      <c r="M65" s="55">
        <v>129.2456</v>
      </c>
      <c r="N65" s="61">
        <f>IF(SUM('Total Number of Participants'!B65:M65)&gt;0,'Food Costs'!N65/SUM('Total Number of Participants'!B65:M65)," ")</f>
        <v>52.834776520874016</v>
      </c>
      <c r="O65" s="48"/>
    </row>
    <row r="66" spans="1:15" ht="12" customHeight="1">
      <c r="A66" s="10" t="str">
        <f>'Pregnant Women Participating'!A66</f>
        <v>Otoe-Missouria Tribe, OK</v>
      </c>
      <c r="B66" s="42">
        <v>64.6996</v>
      </c>
      <c r="C66" s="43">
        <v>47.439</v>
      </c>
      <c r="D66" s="43">
        <v>39.7812</v>
      </c>
      <c r="E66" s="43">
        <v>42.6977</v>
      </c>
      <c r="F66" s="43">
        <v>42.2025</v>
      </c>
      <c r="G66" s="43">
        <v>39.0552</v>
      </c>
      <c r="H66" s="43">
        <v>41.1941</v>
      </c>
      <c r="I66" s="43">
        <v>37.186</v>
      </c>
      <c r="J66" s="43">
        <v>42.3138</v>
      </c>
      <c r="K66" s="43">
        <v>42.4075</v>
      </c>
      <c r="L66" s="43">
        <v>44.4068</v>
      </c>
      <c r="M66" s="55">
        <v>37.5423</v>
      </c>
      <c r="N66" s="61">
        <f>IF(SUM('Total Number of Participants'!B66:M66)&gt;0,'Food Costs'!N66/SUM('Total Number of Participants'!B66:M66)," ")</f>
        <v>42.89834690352825</v>
      </c>
      <c r="O66" s="48"/>
    </row>
    <row r="67" spans="1:15" ht="12" customHeight="1">
      <c r="A67" s="10" t="str">
        <f>'Pregnant Women Participating'!A67</f>
        <v>Wichita, Caddo &amp; Delaware (WCD), OK</v>
      </c>
      <c r="B67" s="42">
        <v>38.11</v>
      </c>
      <c r="C67" s="43">
        <v>37.6043</v>
      </c>
      <c r="D67" s="43">
        <v>36.8662</v>
      </c>
      <c r="E67" s="43">
        <v>39.7165</v>
      </c>
      <c r="F67" s="43">
        <v>37.279</v>
      </c>
      <c r="G67" s="43">
        <v>38.8907</v>
      </c>
      <c r="H67" s="43">
        <v>38.5722</v>
      </c>
      <c r="I67" s="43">
        <v>37.8575</v>
      </c>
      <c r="J67" s="43">
        <v>38.7056</v>
      </c>
      <c r="K67" s="43">
        <v>40.3643</v>
      </c>
      <c r="L67" s="43">
        <v>38.9434</v>
      </c>
      <c r="M67" s="55">
        <v>38.8894</v>
      </c>
      <c r="N67" s="61">
        <f>IF(SUM('Total Number of Participants'!B67:M67)&gt;0,'Food Costs'!N67/SUM('Total Number of Participants'!B67:M67)," ")</f>
        <v>38.506484186785585</v>
      </c>
      <c r="O67" s="48"/>
    </row>
    <row r="68" spans="1:15" s="23" customFormat="1" ht="24.75" customHeight="1">
      <c r="A68" s="19" t="str">
        <f>'Pregnant Women Participating'!A68</f>
        <v>Southwest Region</v>
      </c>
      <c r="B68" s="44">
        <v>37.1492</v>
      </c>
      <c r="C68" s="45">
        <v>37.7036</v>
      </c>
      <c r="D68" s="45">
        <v>38.5491</v>
      </c>
      <c r="E68" s="45">
        <v>38.5802</v>
      </c>
      <c r="F68" s="45">
        <v>38.5684</v>
      </c>
      <c r="G68" s="45">
        <v>38.9093</v>
      </c>
      <c r="H68" s="45">
        <v>38.7067</v>
      </c>
      <c r="I68" s="45">
        <v>37.9752</v>
      </c>
      <c r="J68" s="45">
        <v>38.7082</v>
      </c>
      <c r="K68" s="45">
        <v>39.7159</v>
      </c>
      <c r="L68" s="45">
        <v>39.4824</v>
      </c>
      <c r="M68" s="54">
        <v>38.9559</v>
      </c>
      <c r="N68" s="62">
        <f>IF(SUM('Total Number of Participants'!B68:M68)&gt;0,'Food Costs'!N68/SUM('Total Number of Participants'!B68:M68)," ")</f>
        <v>38.588754812435255</v>
      </c>
      <c r="O68" s="48"/>
    </row>
    <row r="69" spans="1:15" ht="12" customHeight="1">
      <c r="A69" s="10" t="str">
        <f>'Pregnant Women Participating'!A69</f>
        <v>Colorado</v>
      </c>
      <c r="B69" s="42">
        <v>35.2172</v>
      </c>
      <c r="C69" s="43">
        <v>35.4815</v>
      </c>
      <c r="D69" s="43">
        <v>36.5917</v>
      </c>
      <c r="E69" s="43">
        <v>38.4892</v>
      </c>
      <c r="F69" s="43">
        <v>37.7566</v>
      </c>
      <c r="G69" s="43">
        <v>38.5275</v>
      </c>
      <c r="H69" s="43">
        <v>37.8466</v>
      </c>
      <c r="I69" s="43">
        <v>37.8524</v>
      </c>
      <c r="J69" s="43">
        <v>37.9227</v>
      </c>
      <c r="K69" s="43">
        <v>38.5536</v>
      </c>
      <c r="L69" s="43">
        <v>38.041</v>
      </c>
      <c r="M69" s="55">
        <v>38.8988</v>
      </c>
      <c r="N69" s="61">
        <f>IF(SUM('Total Number of Participants'!B69:M69)&gt;0,'Food Costs'!N69/SUM('Total Number of Participants'!B69:M69)," ")</f>
        <v>37.6226856135992</v>
      </c>
      <c r="O69" s="48"/>
    </row>
    <row r="70" spans="1:15" ht="12" customHeight="1">
      <c r="A70" s="10" t="str">
        <f>'Pregnant Women Participating'!A70</f>
        <v>Iowa</v>
      </c>
      <c r="B70" s="42">
        <v>41.1219</v>
      </c>
      <c r="C70" s="43">
        <v>41.1465</v>
      </c>
      <c r="D70" s="43">
        <v>41.3202</v>
      </c>
      <c r="E70" s="43">
        <v>41.9777</v>
      </c>
      <c r="F70" s="43">
        <v>41.9937</v>
      </c>
      <c r="G70" s="43">
        <v>40.806</v>
      </c>
      <c r="H70" s="43">
        <v>40.8154</v>
      </c>
      <c r="I70" s="43">
        <v>39.814</v>
      </c>
      <c r="J70" s="43">
        <v>40.7022</v>
      </c>
      <c r="K70" s="43">
        <v>41.2452</v>
      </c>
      <c r="L70" s="43">
        <v>41.4303</v>
      </c>
      <c r="M70" s="55">
        <v>41.0403</v>
      </c>
      <c r="N70" s="61">
        <f>IF(SUM('Total Number of Participants'!B70:M70)&gt;0,'Food Costs'!N70/SUM('Total Number of Participants'!B70:M70)," ")</f>
        <v>41.117499842074736</v>
      </c>
      <c r="O70" s="48"/>
    </row>
    <row r="71" spans="1:15" ht="12" customHeight="1">
      <c r="A71" s="10" t="str">
        <f>'Pregnant Women Participating'!A71</f>
        <v>Kansas</v>
      </c>
      <c r="B71" s="42">
        <v>38.2161</v>
      </c>
      <c r="C71" s="43">
        <v>38.4152</v>
      </c>
      <c r="D71" s="43">
        <v>38.4812</v>
      </c>
      <c r="E71" s="43">
        <v>37.4063</v>
      </c>
      <c r="F71" s="43">
        <v>36.6351</v>
      </c>
      <c r="G71" s="43">
        <v>36.9756</v>
      </c>
      <c r="H71" s="43">
        <v>36.7241</v>
      </c>
      <c r="I71" s="43">
        <v>36.675</v>
      </c>
      <c r="J71" s="43">
        <v>37.737</v>
      </c>
      <c r="K71" s="43">
        <v>38.1643</v>
      </c>
      <c r="L71" s="43">
        <v>37.9927</v>
      </c>
      <c r="M71" s="55">
        <v>37.3121</v>
      </c>
      <c r="N71" s="61">
        <f>IF(SUM('Total Number of Participants'!B71:M71)&gt;0,'Food Costs'!N71/SUM('Total Number of Participants'!B71:M71)," ")</f>
        <v>37.56329122565875</v>
      </c>
      <c r="O71" s="48"/>
    </row>
    <row r="72" spans="1:15" ht="12" customHeight="1">
      <c r="A72" s="10" t="str">
        <f>'Pregnant Women Participating'!A72</f>
        <v>Missouri</v>
      </c>
      <c r="B72" s="42">
        <v>36.3724</v>
      </c>
      <c r="C72" s="43">
        <v>34.5883</v>
      </c>
      <c r="D72" s="43">
        <v>38.9191</v>
      </c>
      <c r="E72" s="43">
        <v>35.1816</v>
      </c>
      <c r="F72" s="43">
        <v>35.7915</v>
      </c>
      <c r="G72" s="43">
        <v>36.806</v>
      </c>
      <c r="H72" s="43">
        <v>35.301</v>
      </c>
      <c r="I72" s="43">
        <v>32.4982</v>
      </c>
      <c r="J72" s="43">
        <v>34.7992</v>
      </c>
      <c r="K72" s="43">
        <v>35.981</v>
      </c>
      <c r="L72" s="43">
        <v>35.4506</v>
      </c>
      <c r="M72" s="55">
        <v>34.2445</v>
      </c>
      <c r="N72" s="61">
        <f>IF(SUM('Total Number of Participants'!B72:M72)&gt;0,'Food Costs'!N72/SUM('Total Number of Participants'!B72:M72)," ")</f>
        <v>35.476357773113406</v>
      </c>
      <c r="O72" s="48"/>
    </row>
    <row r="73" spans="1:15" ht="12" customHeight="1">
      <c r="A73" s="10" t="str">
        <f>'Pregnant Women Participating'!A73</f>
        <v>Montana</v>
      </c>
      <c r="B73" s="42">
        <v>41.2317</v>
      </c>
      <c r="C73" s="43">
        <v>42.0996</v>
      </c>
      <c r="D73" s="43">
        <v>41.6022</v>
      </c>
      <c r="E73" s="43">
        <v>40.4875</v>
      </c>
      <c r="F73" s="43">
        <v>40.4172</v>
      </c>
      <c r="G73" s="43">
        <v>39.617</v>
      </c>
      <c r="H73" s="43">
        <v>38.1033</v>
      </c>
      <c r="I73" s="43">
        <v>37.7526</v>
      </c>
      <c r="J73" s="43">
        <v>38.7908</v>
      </c>
      <c r="K73" s="43">
        <v>37.6383</v>
      </c>
      <c r="L73" s="43">
        <v>39.0776</v>
      </c>
      <c r="M73" s="55">
        <v>38.3812</v>
      </c>
      <c r="N73" s="61">
        <f>IF(SUM('Total Number of Participants'!B73:M73)&gt;0,'Food Costs'!N73/SUM('Total Number of Participants'!B73:M73)," ")</f>
        <v>39.58844797067427</v>
      </c>
      <c r="O73" s="48"/>
    </row>
    <row r="74" spans="1:15" ht="12" customHeight="1">
      <c r="A74" s="10" t="str">
        <f>'Pregnant Women Participating'!A74</f>
        <v>Nebraska</v>
      </c>
      <c r="B74" s="42">
        <v>38.2693</v>
      </c>
      <c r="C74" s="43">
        <v>39.9631</v>
      </c>
      <c r="D74" s="43">
        <v>39.591</v>
      </c>
      <c r="E74" s="43">
        <v>40.3259</v>
      </c>
      <c r="F74" s="43">
        <v>39.5738</v>
      </c>
      <c r="G74" s="43">
        <v>39.7554</v>
      </c>
      <c r="H74" s="43">
        <v>39.3397</v>
      </c>
      <c r="I74" s="43">
        <v>39.0819</v>
      </c>
      <c r="J74" s="43">
        <v>40.1631</v>
      </c>
      <c r="K74" s="43">
        <v>40.2129</v>
      </c>
      <c r="L74" s="43">
        <v>40.4295</v>
      </c>
      <c r="M74" s="55">
        <v>40.1137</v>
      </c>
      <c r="N74" s="61">
        <f>IF(SUM('Total Number of Participants'!B74:M74)&gt;0,'Food Costs'!N74/SUM('Total Number of Participants'!B74:M74)," ")</f>
        <v>39.738790300667155</v>
      </c>
      <c r="O74" s="48"/>
    </row>
    <row r="75" spans="1:15" ht="12" customHeight="1">
      <c r="A75" s="10" t="str">
        <f>'Pregnant Women Participating'!A75</f>
        <v>North Dakota</v>
      </c>
      <c r="B75" s="42">
        <v>43.9724</v>
      </c>
      <c r="C75" s="43">
        <v>43.8373</v>
      </c>
      <c r="D75" s="43">
        <v>46.8674</v>
      </c>
      <c r="E75" s="43">
        <v>45.4873</v>
      </c>
      <c r="F75" s="43">
        <v>40.6577</v>
      </c>
      <c r="G75" s="43">
        <v>47.3888</v>
      </c>
      <c r="H75" s="43">
        <v>43.2711</v>
      </c>
      <c r="I75" s="43">
        <v>44.3163</v>
      </c>
      <c r="J75" s="43">
        <v>42.6425</v>
      </c>
      <c r="K75" s="43">
        <v>44.064</v>
      </c>
      <c r="L75" s="43">
        <v>42.5667</v>
      </c>
      <c r="M75" s="55">
        <v>59.5506</v>
      </c>
      <c r="N75" s="61">
        <f>IF(SUM('Total Number of Participants'!B75:M75)&gt;0,'Food Costs'!N75/SUM('Total Number of Participants'!B75:M75)," ")</f>
        <v>45.40127232238711</v>
      </c>
      <c r="O75" s="48"/>
    </row>
    <row r="76" spans="1:15" ht="12" customHeight="1">
      <c r="A76" s="10" t="str">
        <f>'Pregnant Women Participating'!A76</f>
        <v>South Dakota</v>
      </c>
      <c r="B76" s="42">
        <v>37.6563</v>
      </c>
      <c r="C76" s="43">
        <v>33.0878</v>
      </c>
      <c r="D76" s="43">
        <v>33.855</v>
      </c>
      <c r="E76" s="43">
        <v>38.9625</v>
      </c>
      <c r="F76" s="43">
        <v>33.6571</v>
      </c>
      <c r="G76" s="43">
        <v>35.4535</v>
      </c>
      <c r="H76" s="43">
        <v>38.2458</v>
      </c>
      <c r="I76" s="43">
        <v>34.2089</v>
      </c>
      <c r="J76" s="43">
        <v>33.5214</v>
      </c>
      <c r="K76" s="43">
        <v>39.6881</v>
      </c>
      <c r="L76" s="43">
        <v>34.4798</v>
      </c>
      <c r="M76" s="55">
        <v>36.6188</v>
      </c>
      <c r="N76" s="61">
        <f>IF(SUM('Total Number of Participants'!B76:M76)&gt;0,'Food Costs'!N76/SUM('Total Number of Participants'!B76:M76)," ")</f>
        <v>35.79393441029214</v>
      </c>
      <c r="O76" s="48"/>
    </row>
    <row r="77" spans="1:15" ht="12" customHeight="1">
      <c r="A77" s="10" t="str">
        <f>'Pregnant Women Participating'!A77</f>
        <v>Utah</v>
      </c>
      <c r="B77" s="42">
        <v>32.7468</v>
      </c>
      <c r="C77" s="43">
        <v>33.0801</v>
      </c>
      <c r="D77" s="43">
        <v>32.984</v>
      </c>
      <c r="E77" s="43">
        <v>33.6721</v>
      </c>
      <c r="F77" s="43">
        <v>33.5703</v>
      </c>
      <c r="G77" s="43">
        <v>32.5774</v>
      </c>
      <c r="H77" s="43">
        <v>32.7414</v>
      </c>
      <c r="I77" s="43">
        <v>31.9594</v>
      </c>
      <c r="J77" s="43">
        <v>31.4625</v>
      </c>
      <c r="K77" s="43">
        <v>32.7915</v>
      </c>
      <c r="L77" s="43">
        <v>32.2773</v>
      </c>
      <c r="M77" s="55">
        <v>32.3736</v>
      </c>
      <c r="N77" s="61">
        <f>IF(SUM('Total Number of Participants'!B77:M77)&gt;0,'Food Costs'!N77/SUM('Total Number of Participants'!B77:M77)," ")</f>
        <v>32.67945792695045</v>
      </c>
      <c r="O77" s="48"/>
    </row>
    <row r="78" spans="1:15" ht="12" customHeight="1">
      <c r="A78" s="10" t="str">
        <f>'Pregnant Women Participating'!A78</f>
        <v>Wyoming</v>
      </c>
      <c r="B78" s="42">
        <v>32.374</v>
      </c>
      <c r="C78" s="43">
        <v>32.0937</v>
      </c>
      <c r="D78" s="43">
        <v>32.5952</v>
      </c>
      <c r="E78" s="43">
        <v>33.1347</v>
      </c>
      <c r="F78" s="43">
        <v>32.2453</v>
      </c>
      <c r="G78" s="43">
        <v>33.5669</v>
      </c>
      <c r="H78" s="43">
        <v>33.3551</v>
      </c>
      <c r="I78" s="43">
        <v>32.0306</v>
      </c>
      <c r="J78" s="43">
        <v>27.9961</v>
      </c>
      <c r="K78" s="43">
        <v>31.5181</v>
      </c>
      <c r="L78" s="43">
        <v>30.9369</v>
      </c>
      <c r="M78" s="55">
        <v>30.6835</v>
      </c>
      <c r="N78" s="61">
        <f>IF(SUM('Total Number of Participants'!B78:M78)&gt;0,'Food Costs'!N78/SUM('Total Number of Participants'!B78:M78)," ")</f>
        <v>31.86167999047132</v>
      </c>
      <c r="O78" s="48"/>
    </row>
    <row r="79" spans="1:15" ht="12" customHeight="1">
      <c r="A79" s="10" t="str">
        <f>'Pregnant Women Participating'!A79</f>
        <v>Ute Mountain Ute Tribe, CO</v>
      </c>
      <c r="B79" s="42">
        <v>56.9943</v>
      </c>
      <c r="C79" s="43">
        <v>51.8393</v>
      </c>
      <c r="D79" s="43">
        <v>52.7348</v>
      </c>
      <c r="E79" s="43">
        <v>49.1356</v>
      </c>
      <c r="F79" s="43">
        <v>46.709</v>
      </c>
      <c r="G79" s="43">
        <v>52.5584</v>
      </c>
      <c r="H79" s="43">
        <v>43.7019</v>
      </c>
      <c r="I79" s="43">
        <v>42.4783</v>
      </c>
      <c r="J79" s="43">
        <v>43.4953</v>
      </c>
      <c r="K79" s="43">
        <v>41.1281</v>
      </c>
      <c r="L79" s="43">
        <v>46.7662</v>
      </c>
      <c r="M79" s="55">
        <v>44.13</v>
      </c>
      <c r="N79" s="61">
        <f>IF(SUM('Total Number of Participants'!B79:M79)&gt;0,'Food Costs'!N79/SUM('Total Number of Participants'!B79:M79)," ")</f>
        <v>47.362381363244175</v>
      </c>
      <c r="O79" s="48"/>
    </row>
    <row r="80" spans="1:15" ht="12" customHeight="1">
      <c r="A80" s="10" t="str">
        <f>'Pregnant Women Participating'!A80</f>
        <v>Omaha Sioux, NE</v>
      </c>
      <c r="B80" s="42">
        <v>72.4611</v>
      </c>
      <c r="C80" s="43">
        <v>74.2921</v>
      </c>
      <c r="D80" s="43">
        <v>73.658</v>
      </c>
      <c r="E80" s="43">
        <v>75.1566</v>
      </c>
      <c r="F80" s="43">
        <v>76.0993</v>
      </c>
      <c r="G80" s="43">
        <v>78.8934</v>
      </c>
      <c r="H80" s="43">
        <v>75.7238</v>
      </c>
      <c r="I80" s="43">
        <v>79.3278</v>
      </c>
      <c r="J80" s="43">
        <v>75.7826</v>
      </c>
      <c r="K80" s="43">
        <v>77.1025</v>
      </c>
      <c r="L80" s="43">
        <v>74.7516</v>
      </c>
      <c r="M80" s="55">
        <v>77.2774</v>
      </c>
      <c r="N80" s="61">
        <f>IF(SUM('Total Number of Participants'!B80:M80)&gt;0,'Food Costs'!N80/SUM('Total Number of Participants'!B80:M80)," ")</f>
        <v>75.83026030368764</v>
      </c>
      <c r="O80" s="48"/>
    </row>
    <row r="81" spans="1:15" ht="12" customHeight="1">
      <c r="A81" s="10" t="str">
        <f>'Pregnant Women Participating'!A81</f>
        <v>Santee Sioux, NE</v>
      </c>
      <c r="B81" s="42">
        <v>72.9703</v>
      </c>
      <c r="C81" s="43">
        <v>72.5575</v>
      </c>
      <c r="D81" s="43">
        <v>72.3772</v>
      </c>
      <c r="E81" s="43">
        <v>66.6581</v>
      </c>
      <c r="F81" s="43">
        <v>72.1207</v>
      </c>
      <c r="G81" s="43">
        <v>68.8473</v>
      </c>
      <c r="H81" s="43">
        <v>71.8976</v>
      </c>
      <c r="I81" s="43">
        <v>75.4029</v>
      </c>
      <c r="J81" s="43">
        <v>74.8923</v>
      </c>
      <c r="K81" s="43">
        <v>76.5643</v>
      </c>
      <c r="L81" s="43">
        <v>79.6614</v>
      </c>
      <c r="M81" s="55">
        <v>57.2734</v>
      </c>
      <c r="N81" s="61">
        <f>IF(SUM('Total Number of Participants'!B81:M81)&gt;0,'Food Costs'!N81/SUM('Total Number of Participants'!B81:M81)," ")</f>
        <v>71.82670262980444</v>
      </c>
      <c r="O81" s="48"/>
    </row>
    <row r="82" spans="1:15" ht="12" customHeight="1">
      <c r="A82" s="10" t="str">
        <f>'Pregnant Women Participating'!A82</f>
        <v>Winnebago Tribe, NE</v>
      </c>
      <c r="B82" s="42">
        <v>66.623</v>
      </c>
      <c r="C82" s="43">
        <v>65.1789</v>
      </c>
      <c r="D82" s="43">
        <v>66.0239</v>
      </c>
      <c r="E82" s="43">
        <v>69.2466</v>
      </c>
      <c r="F82" s="43">
        <v>69.3269</v>
      </c>
      <c r="G82" s="43">
        <v>71.5891</v>
      </c>
      <c r="H82" s="43">
        <v>71.3578</v>
      </c>
      <c r="I82" s="43">
        <v>62.9682</v>
      </c>
      <c r="J82" s="43">
        <v>66.8616</v>
      </c>
      <c r="K82" s="43">
        <v>70.1567</v>
      </c>
      <c r="L82" s="43">
        <v>70.3013</v>
      </c>
      <c r="M82" s="55">
        <v>71.8469</v>
      </c>
      <c r="N82" s="61">
        <f>IF(SUM('Total Number of Participants'!B82:M82)&gt;0,'Food Costs'!N82/SUM('Total Number of Participants'!B82:M82)," ")</f>
        <v>68.37938844847112</v>
      </c>
      <c r="O82" s="48"/>
    </row>
    <row r="83" spans="1:15" ht="12" customHeight="1">
      <c r="A83" s="10" t="str">
        <f>'Pregnant Women Participating'!A83</f>
        <v>Standing Rock Sioux Tribe, ND</v>
      </c>
      <c r="B83" s="42">
        <v>51.2659</v>
      </c>
      <c r="C83" s="43">
        <v>60.4679</v>
      </c>
      <c r="D83" s="43">
        <v>43.5711</v>
      </c>
      <c r="E83" s="43">
        <v>52.8996</v>
      </c>
      <c r="F83" s="43">
        <v>52.103</v>
      </c>
      <c r="G83" s="43">
        <v>54.7219</v>
      </c>
      <c r="H83" s="43">
        <v>55.5513</v>
      </c>
      <c r="I83" s="43">
        <v>53.4365</v>
      </c>
      <c r="J83" s="43">
        <v>52.7588</v>
      </c>
      <c r="K83" s="43">
        <v>59.6566</v>
      </c>
      <c r="L83" s="43">
        <v>55.1008</v>
      </c>
      <c r="M83" s="55">
        <v>53.5945</v>
      </c>
      <c r="N83" s="61">
        <f>IF(SUM('Total Number of Participants'!B83:M83)&gt;0,'Food Costs'!N83/SUM('Total Number of Participants'!B83:M83)," ")</f>
        <v>53.79825082788486</v>
      </c>
      <c r="O83" s="48"/>
    </row>
    <row r="84" spans="1:15" ht="12" customHeight="1">
      <c r="A84" s="10" t="str">
        <f>'Pregnant Women Participating'!A84</f>
        <v>Three Affiliated Tribes, ND</v>
      </c>
      <c r="B84" s="42">
        <v>72.0771</v>
      </c>
      <c r="C84" s="43">
        <v>74.4809</v>
      </c>
      <c r="D84" s="43">
        <v>75.305</v>
      </c>
      <c r="E84" s="43">
        <v>68.6392</v>
      </c>
      <c r="F84" s="43">
        <v>76.7262</v>
      </c>
      <c r="G84" s="43">
        <v>74.4564</v>
      </c>
      <c r="H84" s="43">
        <v>75.2681</v>
      </c>
      <c r="I84" s="43">
        <v>73.4102</v>
      </c>
      <c r="J84" s="43">
        <v>80.6228</v>
      </c>
      <c r="K84" s="43">
        <v>79.4348</v>
      </c>
      <c r="L84" s="43">
        <v>79.2563</v>
      </c>
      <c r="M84" s="55">
        <v>82.9192</v>
      </c>
      <c r="N84" s="61">
        <f>IF(SUM('Total Number of Participants'!B84:M84)&gt;0,'Food Costs'!N84/SUM('Total Number of Participants'!B84:M84)," ")</f>
        <v>75.95149686702251</v>
      </c>
      <c r="O84" s="48"/>
    </row>
    <row r="85" spans="1:15" ht="12" customHeight="1">
      <c r="A85" s="10" t="str">
        <f>'Pregnant Women Participating'!A85</f>
        <v>Cheyenne River Sioux, SD</v>
      </c>
      <c r="B85" s="42">
        <v>61.4361</v>
      </c>
      <c r="C85" s="43">
        <v>63.5944</v>
      </c>
      <c r="D85" s="43">
        <v>64.6397</v>
      </c>
      <c r="E85" s="43">
        <v>62.6441</v>
      </c>
      <c r="F85" s="43">
        <v>62.0754</v>
      </c>
      <c r="G85" s="43">
        <v>63.4821</v>
      </c>
      <c r="H85" s="43">
        <v>65.3806</v>
      </c>
      <c r="I85" s="43">
        <v>63.1812</v>
      </c>
      <c r="J85" s="43">
        <v>64.4684</v>
      </c>
      <c r="K85" s="43">
        <v>64.9277</v>
      </c>
      <c r="L85" s="43">
        <v>65.4333</v>
      </c>
      <c r="M85" s="55">
        <v>64.1346</v>
      </c>
      <c r="N85" s="61">
        <f>IF(SUM('Total Number of Participants'!B85:M85)&gt;0,'Food Costs'!N85/SUM('Total Number of Participants'!B85:M85)," ")</f>
        <v>63.77609316633707</v>
      </c>
      <c r="O85" s="48"/>
    </row>
    <row r="86" spans="1:15" ht="12" customHeight="1">
      <c r="A86" s="10" t="str">
        <f>'Pregnant Women Participating'!A86</f>
        <v>Rosebud Sioux, SD</v>
      </c>
      <c r="B86" s="42">
        <v>49.449</v>
      </c>
      <c r="C86" s="43">
        <v>50.9762</v>
      </c>
      <c r="D86" s="43">
        <v>53.0296</v>
      </c>
      <c r="E86" s="43">
        <v>51.8428</v>
      </c>
      <c r="F86" s="43">
        <v>50.5807</v>
      </c>
      <c r="G86" s="43">
        <v>56.8093</v>
      </c>
      <c r="H86" s="43">
        <v>59.4338</v>
      </c>
      <c r="I86" s="43">
        <v>57.3078</v>
      </c>
      <c r="J86" s="43">
        <v>59.5791</v>
      </c>
      <c r="K86" s="43">
        <v>58.6077</v>
      </c>
      <c r="L86" s="43">
        <v>56.0958</v>
      </c>
      <c r="M86" s="55">
        <v>48.6905</v>
      </c>
      <c r="N86" s="61">
        <f>IF(SUM('Total Number of Participants'!B86:M86)&gt;0,'Food Costs'!N86/SUM('Total Number of Participants'!B86:M86)," ")</f>
        <v>54.30194953380713</v>
      </c>
      <c r="O86" s="48"/>
    </row>
    <row r="87" spans="1:15" ht="12" customHeight="1">
      <c r="A87" s="10" t="str">
        <f>'Pregnant Women Participating'!A87</f>
        <v>Northern Arapahoe, WY</v>
      </c>
      <c r="B87" s="42">
        <v>58.5361</v>
      </c>
      <c r="C87" s="43">
        <v>52.3603</v>
      </c>
      <c r="D87" s="43">
        <v>56.4139</v>
      </c>
      <c r="E87" s="43">
        <v>65.8297</v>
      </c>
      <c r="F87" s="43">
        <v>51.5934</v>
      </c>
      <c r="G87" s="43">
        <v>62.7939</v>
      </c>
      <c r="H87" s="43">
        <v>65.7996</v>
      </c>
      <c r="I87" s="43">
        <v>60.764</v>
      </c>
      <c r="J87" s="43">
        <v>56.6302</v>
      </c>
      <c r="K87" s="43">
        <v>59.378</v>
      </c>
      <c r="L87" s="43">
        <v>61.0472</v>
      </c>
      <c r="M87" s="55">
        <v>67.3421</v>
      </c>
      <c r="N87" s="61">
        <f>IF(SUM('Total Number of Participants'!B87:M87)&gt;0,'Food Costs'!N87/SUM('Total Number of Participants'!B87:M87)," ")</f>
        <v>59.54263175562269</v>
      </c>
      <c r="O87" s="48"/>
    </row>
    <row r="88" spans="1:15" ht="12" customHeight="1">
      <c r="A88" s="10" t="str">
        <f>'Pregnant Women Participating'!A88</f>
        <v>Shoshone Tribe, WY</v>
      </c>
      <c r="B88" s="42">
        <v>50.0576</v>
      </c>
      <c r="C88" s="43">
        <v>53.7429</v>
      </c>
      <c r="D88" s="43">
        <v>59.7</v>
      </c>
      <c r="E88" s="43">
        <v>66.692</v>
      </c>
      <c r="F88" s="43">
        <v>62.3581</v>
      </c>
      <c r="G88" s="43">
        <v>57.738</v>
      </c>
      <c r="H88" s="43">
        <v>64.7796</v>
      </c>
      <c r="I88" s="43">
        <v>62.9177</v>
      </c>
      <c r="J88" s="43">
        <v>55.8832</v>
      </c>
      <c r="K88" s="43">
        <v>65.8967</v>
      </c>
      <c r="L88" s="43">
        <v>66.386</v>
      </c>
      <c r="M88" s="55">
        <v>69.6778</v>
      </c>
      <c r="N88" s="61">
        <f>IF(SUM('Total Number of Participants'!B88:M88)&gt;0,'Food Costs'!N88/SUM('Total Number of Participants'!B88:M88)," ")</f>
        <v>61.10425844346549</v>
      </c>
      <c r="O88" s="48"/>
    </row>
    <row r="89" spans="1:15" s="23" customFormat="1" ht="24.75" customHeight="1">
      <c r="A89" s="19" t="str">
        <f>'Pregnant Women Participating'!A89</f>
        <v>Mountain Plains</v>
      </c>
      <c r="B89" s="44">
        <v>37.2671</v>
      </c>
      <c r="C89" s="45">
        <v>36.9382</v>
      </c>
      <c r="D89" s="45">
        <v>38.2658</v>
      </c>
      <c r="E89" s="45">
        <v>37.8749</v>
      </c>
      <c r="F89" s="45">
        <v>37.3898</v>
      </c>
      <c r="G89" s="45">
        <v>37.8134</v>
      </c>
      <c r="H89" s="45">
        <v>37.2234</v>
      </c>
      <c r="I89" s="45">
        <v>36.0989</v>
      </c>
      <c r="J89" s="45">
        <v>36.8547</v>
      </c>
      <c r="K89" s="45">
        <v>37.8611</v>
      </c>
      <c r="L89" s="45">
        <v>37.4005</v>
      </c>
      <c r="M89" s="54">
        <v>37.5091</v>
      </c>
      <c r="N89" s="62">
        <f>IF(SUM('Total Number of Participants'!B89:M89)&gt;0,'Food Costs'!N89/SUM('Total Number of Participants'!B89:M89)," ")</f>
        <v>37.372694933306356</v>
      </c>
      <c r="O89" s="48"/>
    </row>
    <row r="90" spans="1:15" ht="12" customHeight="1">
      <c r="A90" s="11" t="str">
        <f>'Pregnant Women Participating'!A90</f>
        <v>Alaska</v>
      </c>
      <c r="B90" s="42">
        <v>51.3263</v>
      </c>
      <c r="C90" s="43">
        <v>51.1216</v>
      </c>
      <c r="D90" s="43">
        <v>50.2223</v>
      </c>
      <c r="E90" s="43">
        <v>53.7133</v>
      </c>
      <c r="F90" s="43">
        <v>54.5298</v>
      </c>
      <c r="G90" s="43">
        <v>53.6105</v>
      </c>
      <c r="H90" s="43">
        <v>51.9831</v>
      </c>
      <c r="I90" s="43">
        <v>51.8141</v>
      </c>
      <c r="J90" s="43">
        <v>55.854</v>
      </c>
      <c r="K90" s="43">
        <v>55.4246</v>
      </c>
      <c r="L90" s="43">
        <v>50.4276</v>
      </c>
      <c r="M90" s="55">
        <v>49.2489</v>
      </c>
      <c r="N90" s="61">
        <f>IF(SUM('Total Number of Participants'!B90:M90)&gt;0,'Food Costs'!N90/SUM('Total Number of Participants'!B90:M90)," ")</f>
        <v>52.44833799767663</v>
      </c>
      <c r="O90" s="48"/>
    </row>
    <row r="91" spans="1:15" ht="12" customHeight="1">
      <c r="A91" s="11" t="str">
        <f>'Pregnant Women Participating'!A91</f>
        <v>American Samoa</v>
      </c>
      <c r="B91" s="42">
        <v>61.4242</v>
      </c>
      <c r="C91" s="43">
        <v>63.0177</v>
      </c>
      <c r="D91" s="43">
        <v>62.9589</v>
      </c>
      <c r="E91" s="43">
        <v>64.3419</v>
      </c>
      <c r="F91" s="43">
        <v>68.6273</v>
      </c>
      <c r="G91" s="43">
        <v>65.9402</v>
      </c>
      <c r="H91" s="43">
        <v>67.1078</v>
      </c>
      <c r="I91" s="43">
        <v>65.9217</v>
      </c>
      <c r="J91" s="43">
        <v>67.4223</v>
      </c>
      <c r="K91" s="43">
        <v>69.9304</v>
      </c>
      <c r="L91" s="43">
        <v>70.0297</v>
      </c>
      <c r="M91" s="55">
        <v>69.6851</v>
      </c>
      <c r="N91" s="61">
        <f>IF(SUM('Total Number of Participants'!B91:M91)&gt;0,'Food Costs'!N91/SUM('Total Number of Participants'!B91:M91)," ")</f>
        <v>66.39118345949389</v>
      </c>
      <c r="O91" s="48"/>
    </row>
    <row r="92" spans="1:15" ht="12" customHeight="1">
      <c r="A92" s="11" t="str">
        <f>'Pregnant Women Participating'!A92</f>
        <v>Arizona</v>
      </c>
      <c r="B92" s="42">
        <v>38.8596</v>
      </c>
      <c r="C92" s="43">
        <v>38.4922</v>
      </c>
      <c r="D92" s="43">
        <v>39.5343</v>
      </c>
      <c r="E92" s="43">
        <v>39.5095</v>
      </c>
      <c r="F92" s="43">
        <v>40.2425</v>
      </c>
      <c r="G92" s="43">
        <v>39.892</v>
      </c>
      <c r="H92" s="43">
        <v>40.6975</v>
      </c>
      <c r="I92" s="43">
        <v>40.0256</v>
      </c>
      <c r="J92" s="43">
        <v>40.5849</v>
      </c>
      <c r="K92" s="43">
        <v>41.2001</v>
      </c>
      <c r="L92" s="43">
        <v>41.3386</v>
      </c>
      <c r="M92" s="55">
        <v>41.1788</v>
      </c>
      <c r="N92" s="61">
        <f>IF(SUM('Total Number of Participants'!B92:M92)&gt;0,'Food Costs'!N92/SUM('Total Number of Participants'!B92:M92)," ")</f>
        <v>40.1452263580405</v>
      </c>
      <c r="O92" s="48"/>
    </row>
    <row r="93" spans="1:15" ht="12" customHeight="1">
      <c r="A93" s="11" t="str">
        <f>'Pregnant Women Participating'!A93</f>
        <v>California</v>
      </c>
      <c r="B93" s="42">
        <v>40.664</v>
      </c>
      <c r="C93" s="43">
        <v>41.3335</v>
      </c>
      <c r="D93" s="43">
        <v>41.9812</v>
      </c>
      <c r="E93" s="43">
        <v>42.8162</v>
      </c>
      <c r="F93" s="43">
        <v>43.2779</v>
      </c>
      <c r="G93" s="43">
        <v>43.5167</v>
      </c>
      <c r="H93" s="43">
        <v>43.7078</v>
      </c>
      <c r="I93" s="43">
        <v>43.8076</v>
      </c>
      <c r="J93" s="43">
        <v>45.0983</v>
      </c>
      <c r="K93" s="43">
        <v>45.727</v>
      </c>
      <c r="L93" s="43">
        <v>45.3834</v>
      </c>
      <c r="M93" s="55">
        <v>45.7249</v>
      </c>
      <c r="N93" s="61">
        <f>IF(SUM('Total Number of Participants'!B93:M93)&gt;0,'Food Costs'!N93/SUM('Total Number of Participants'!B93:M93)," ")</f>
        <v>43.593486758316146</v>
      </c>
      <c r="O93" s="48"/>
    </row>
    <row r="94" spans="1:15" ht="12" customHeight="1">
      <c r="A94" s="11" t="str">
        <f>'Pregnant Women Participating'!A94</f>
        <v>Guam</v>
      </c>
      <c r="B94" s="42">
        <v>63.3858</v>
      </c>
      <c r="C94" s="43">
        <v>63.8178</v>
      </c>
      <c r="D94" s="43">
        <v>65.5494</v>
      </c>
      <c r="E94" s="43">
        <v>65.7717</v>
      </c>
      <c r="F94" s="43">
        <v>66.9038</v>
      </c>
      <c r="G94" s="43">
        <v>66.3506</v>
      </c>
      <c r="H94" s="43">
        <v>65.9947</v>
      </c>
      <c r="I94" s="43">
        <v>67.7271</v>
      </c>
      <c r="J94" s="43">
        <v>67.319</v>
      </c>
      <c r="K94" s="43">
        <v>68.9501</v>
      </c>
      <c r="L94" s="43">
        <v>71.9615</v>
      </c>
      <c r="M94" s="55">
        <v>70.9522</v>
      </c>
      <c r="N94" s="61">
        <f>IF(SUM('Total Number of Participants'!B94:M94)&gt;0,'Food Costs'!N94/SUM('Total Number of Participants'!B94:M94)," ")</f>
        <v>67.13282348176209</v>
      </c>
      <c r="O94" s="48"/>
    </row>
    <row r="95" spans="1:15" ht="12" customHeight="1">
      <c r="A95" s="11" t="str">
        <f>'Pregnant Women Participating'!A95</f>
        <v>Hawaii</v>
      </c>
      <c r="B95" s="42">
        <v>59.3752</v>
      </c>
      <c r="C95" s="43">
        <v>57.8295</v>
      </c>
      <c r="D95" s="43">
        <v>59.1554</v>
      </c>
      <c r="E95" s="43">
        <v>59.0865</v>
      </c>
      <c r="F95" s="43">
        <v>59.0308</v>
      </c>
      <c r="G95" s="43">
        <v>58.5031</v>
      </c>
      <c r="H95" s="43">
        <v>60.6039</v>
      </c>
      <c r="I95" s="43">
        <v>59.441</v>
      </c>
      <c r="J95" s="43">
        <v>62.3112</v>
      </c>
      <c r="K95" s="43">
        <v>61.9366</v>
      </c>
      <c r="L95" s="43">
        <v>61.0689</v>
      </c>
      <c r="M95" s="55">
        <v>58.8367</v>
      </c>
      <c r="N95" s="61">
        <f>IF(SUM('Total Number of Participants'!B95:M95)&gt;0,'Food Costs'!N95/SUM('Total Number of Participants'!B95:M95)," ")</f>
        <v>59.78574382946439</v>
      </c>
      <c r="O95" s="48"/>
    </row>
    <row r="96" spans="1:15" ht="12" customHeight="1">
      <c r="A96" s="11" t="str">
        <f>'Pregnant Women Participating'!A96</f>
        <v>Idaho</v>
      </c>
      <c r="B96" s="42">
        <v>36.1846</v>
      </c>
      <c r="C96" s="43">
        <v>36.5547</v>
      </c>
      <c r="D96" s="43">
        <v>36.7208</v>
      </c>
      <c r="E96" s="43">
        <v>38.1396</v>
      </c>
      <c r="F96" s="43">
        <v>37.2745</v>
      </c>
      <c r="G96" s="43">
        <v>38.0992</v>
      </c>
      <c r="H96" s="43">
        <v>38.4154</v>
      </c>
      <c r="I96" s="43">
        <v>37.8117</v>
      </c>
      <c r="J96" s="43">
        <v>37.8128</v>
      </c>
      <c r="K96" s="43">
        <v>38.9767</v>
      </c>
      <c r="L96" s="43">
        <v>39.1005</v>
      </c>
      <c r="M96" s="55">
        <v>39.8388</v>
      </c>
      <c r="N96" s="61">
        <f>IF(SUM('Total Number of Participants'!B96:M96)&gt;0,'Food Costs'!N96/SUM('Total Number of Participants'!B96:M96)," ")</f>
        <v>37.94474960707818</v>
      </c>
      <c r="O96" s="48"/>
    </row>
    <row r="97" spans="1:15" ht="12" customHeight="1">
      <c r="A97" s="11" t="str">
        <f>'Pregnant Women Participating'!A97</f>
        <v>Nevada</v>
      </c>
      <c r="B97" s="42">
        <v>34.4839</v>
      </c>
      <c r="C97" s="43">
        <v>34.6399</v>
      </c>
      <c r="D97" s="43">
        <v>33.3757</v>
      </c>
      <c r="E97" s="43">
        <v>34.5655</v>
      </c>
      <c r="F97" s="43">
        <v>34.4121</v>
      </c>
      <c r="G97" s="43">
        <v>35.1561</v>
      </c>
      <c r="H97" s="43">
        <v>35.3856</v>
      </c>
      <c r="I97" s="43">
        <v>35.2533</v>
      </c>
      <c r="J97" s="43">
        <v>35.4966</v>
      </c>
      <c r="K97" s="43">
        <v>36.4137</v>
      </c>
      <c r="L97" s="43">
        <v>35.8719</v>
      </c>
      <c r="M97" s="55">
        <v>36.1436</v>
      </c>
      <c r="N97" s="61">
        <f>IF(SUM('Total Number of Participants'!B97:M97)&gt;0,'Food Costs'!N97/SUM('Total Number of Participants'!B97:M97)," ")</f>
        <v>35.12914722271447</v>
      </c>
      <c r="O97" s="48"/>
    </row>
    <row r="98" spans="1:15" ht="12" customHeight="1">
      <c r="A98" s="11" t="str">
        <f>'Pregnant Women Participating'!A98</f>
        <v>Oregon</v>
      </c>
      <c r="B98" s="42">
        <v>35.9933</v>
      </c>
      <c r="C98" s="43">
        <v>38.789</v>
      </c>
      <c r="D98" s="43">
        <v>38.0904</v>
      </c>
      <c r="E98" s="43">
        <v>39.0145</v>
      </c>
      <c r="F98" s="43">
        <v>38.2515</v>
      </c>
      <c r="G98" s="43">
        <v>38.7848</v>
      </c>
      <c r="H98" s="43">
        <v>38.9118</v>
      </c>
      <c r="I98" s="43">
        <v>38.4685</v>
      </c>
      <c r="J98" s="43">
        <v>38.5517</v>
      </c>
      <c r="K98" s="43">
        <v>39.6855</v>
      </c>
      <c r="L98" s="43">
        <v>39.7444</v>
      </c>
      <c r="M98" s="55">
        <v>39.8319</v>
      </c>
      <c r="N98" s="61">
        <f>IF(SUM('Total Number of Participants'!B98:M98)&gt;0,'Food Costs'!N98/SUM('Total Number of Participants'!B98:M98)," ")</f>
        <v>38.68821320353919</v>
      </c>
      <c r="O98" s="48"/>
    </row>
    <row r="99" spans="1:15" ht="12" customHeight="1">
      <c r="A99" s="11" t="str">
        <f>'Pregnant Women Participating'!A99</f>
        <v>Washington</v>
      </c>
      <c r="B99" s="42">
        <v>44.0186</v>
      </c>
      <c r="C99" s="43">
        <v>44.4004</v>
      </c>
      <c r="D99" s="43">
        <v>45</v>
      </c>
      <c r="E99" s="43">
        <v>45.2306</v>
      </c>
      <c r="F99" s="43">
        <v>44.3296</v>
      </c>
      <c r="G99" s="43">
        <v>45.8616</v>
      </c>
      <c r="H99" s="43">
        <v>45.3796</v>
      </c>
      <c r="I99" s="43">
        <v>45.2236</v>
      </c>
      <c r="J99" s="43">
        <v>45.3232</v>
      </c>
      <c r="K99" s="43">
        <v>46.2569</v>
      </c>
      <c r="L99" s="43">
        <v>46.0813</v>
      </c>
      <c r="M99" s="55">
        <v>45.3309</v>
      </c>
      <c r="N99" s="61">
        <f>IF(SUM('Total Number of Participants'!B99:M99)&gt;0,'Food Costs'!N99/SUM('Total Number of Participants'!B99:M99)," ")</f>
        <v>45.21846991234159</v>
      </c>
      <c r="O99" s="48"/>
    </row>
    <row r="100" spans="1:15" ht="12" customHeight="1">
      <c r="A100" s="11" t="str">
        <f>'Pregnant Women Participating'!A100</f>
        <v>Northern Marianas</v>
      </c>
      <c r="B100" s="42">
        <v>61.0258</v>
      </c>
      <c r="C100" s="43">
        <v>58.7467</v>
      </c>
      <c r="D100" s="43">
        <v>61.7258</v>
      </c>
      <c r="E100" s="43">
        <v>60.5236</v>
      </c>
      <c r="F100" s="43">
        <v>59.3699</v>
      </c>
      <c r="G100" s="43">
        <v>61.6758</v>
      </c>
      <c r="H100" s="43">
        <v>63.2047</v>
      </c>
      <c r="I100" s="43">
        <v>63.6685</v>
      </c>
      <c r="J100" s="43">
        <v>62.3036</v>
      </c>
      <c r="K100" s="43">
        <v>64.4612</v>
      </c>
      <c r="L100" s="43">
        <v>60.8812</v>
      </c>
      <c r="M100" s="55">
        <v>64.7366</v>
      </c>
      <c r="N100" s="61">
        <f>IF(SUM('Total Number of Participants'!B100:M100)&gt;0,'Food Costs'!N100/SUM('Total Number of Participants'!B100:M100)," ")</f>
        <v>62.116317106022706</v>
      </c>
      <c r="O100" s="48"/>
    </row>
    <row r="101" spans="1:15" ht="12" customHeight="1">
      <c r="A101" s="11" t="str">
        <f>'Pregnant Women Participating'!A101</f>
        <v>Inter-Tribal Council, AZ</v>
      </c>
      <c r="B101" s="42">
        <v>39.8334</v>
      </c>
      <c r="C101" s="43">
        <v>39.8945</v>
      </c>
      <c r="D101" s="43">
        <v>40.1724</v>
      </c>
      <c r="E101" s="43">
        <v>39.1763</v>
      </c>
      <c r="F101" s="43">
        <v>38.0303</v>
      </c>
      <c r="G101" s="43">
        <v>38.8305</v>
      </c>
      <c r="H101" s="43">
        <v>38.4327</v>
      </c>
      <c r="I101" s="43">
        <v>38.8592</v>
      </c>
      <c r="J101" s="43">
        <v>39.6805</v>
      </c>
      <c r="K101" s="43">
        <v>40.8667</v>
      </c>
      <c r="L101" s="43">
        <v>40.2139</v>
      </c>
      <c r="M101" s="55">
        <v>41.8978</v>
      </c>
      <c r="N101" s="61">
        <f>IF(SUM('Total Number of Participants'!B101:M101)&gt;0,'Food Costs'!N101/SUM('Total Number of Participants'!B101:M101)," ")</f>
        <v>39.6712890199057</v>
      </c>
      <c r="O101" s="48"/>
    </row>
    <row r="102" spans="1:15" ht="12" customHeight="1">
      <c r="A102" s="11" t="str">
        <f>'Pregnant Women Participating'!A102</f>
        <v>Navajo Nation, AZ</v>
      </c>
      <c r="B102" s="42">
        <v>51.8571</v>
      </c>
      <c r="C102" s="43">
        <v>52.0069</v>
      </c>
      <c r="D102" s="43">
        <v>51.6027</v>
      </c>
      <c r="E102" s="43">
        <v>51.4547</v>
      </c>
      <c r="F102" s="43">
        <v>51.8648</v>
      </c>
      <c r="G102" s="43">
        <v>52.2268</v>
      </c>
      <c r="H102" s="43">
        <v>52.4863</v>
      </c>
      <c r="I102" s="43">
        <v>52.8522</v>
      </c>
      <c r="J102" s="43">
        <v>53.8502</v>
      </c>
      <c r="K102" s="43">
        <v>53.5192</v>
      </c>
      <c r="L102" s="43">
        <v>53.0527</v>
      </c>
      <c r="M102" s="55">
        <v>53.2558</v>
      </c>
      <c r="N102" s="61">
        <f>IF(SUM('Total Number of Participants'!B102:M102)&gt;0,'Food Costs'!N102/SUM('Total Number of Participants'!B102:M102)," ")</f>
        <v>52.516197145453575</v>
      </c>
      <c r="O102" s="48"/>
    </row>
    <row r="103" spans="1:15" ht="12" customHeight="1">
      <c r="A103" s="11" t="str">
        <f>'Pregnant Women Participating'!A103</f>
        <v>Inter-Tribal Council, NV</v>
      </c>
      <c r="B103" s="42">
        <v>39.3833</v>
      </c>
      <c r="C103" s="43">
        <v>39.2249</v>
      </c>
      <c r="D103" s="43">
        <v>38.3014</v>
      </c>
      <c r="E103" s="43">
        <v>36.3021</v>
      </c>
      <c r="F103" s="43">
        <v>36.2567</v>
      </c>
      <c r="G103" s="43">
        <v>36.6932</v>
      </c>
      <c r="H103" s="43">
        <v>37.9656</v>
      </c>
      <c r="I103" s="43">
        <v>35.759</v>
      </c>
      <c r="J103" s="43">
        <v>36.2032</v>
      </c>
      <c r="K103" s="43">
        <v>37.1026</v>
      </c>
      <c r="L103" s="43">
        <v>38.4277</v>
      </c>
      <c r="M103" s="55">
        <v>42.5448</v>
      </c>
      <c r="N103" s="61">
        <f>IF(SUM('Total Number of Participants'!B103:M103)&gt;0,'Food Costs'!N103/SUM('Total Number of Participants'!B103:M103)," ")</f>
        <v>37.85403756777692</v>
      </c>
      <c r="O103" s="48"/>
    </row>
    <row r="104" spans="1:15" s="23" customFormat="1" ht="24.75" customHeight="1">
      <c r="A104" s="19" t="str">
        <f>'Pregnant Women Participating'!A104</f>
        <v>Western Region</v>
      </c>
      <c r="B104" s="44">
        <v>40.9494</v>
      </c>
      <c r="C104" s="45">
        <v>41.54</v>
      </c>
      <c r="D104" s="45">
        <v>42.066</v>
      </c>
      <c r="E104" s="45">
        <v>42.816</v>
      </c>
      <c r="F104" s="45">
        <v>43.0763</v>
      </c>
      <c r="G104" s="45">
        <v>43.3794</v>
      </c>
      <c r="H104" s="45">
        <v>43.5695</v>
      </c>
      <c r="I104" s="45">
        <v>43.5156</v>
      </c>
      <c r="J104" s="45">
        <v>44.5663</v>
      </c>
      <c r="K104" s="45">
        <v>45.2533</v>
      </c>
      <c r="L104" s="45">
        <v>44.9328</v>
      </c>
      <c r="M104" s="54">
        <v>45.075</v>
      </c>
      <c r="N104" s="62">
        <f>IF(SUM('Total Number of Participants'!B104:M104)&gt;0,'Food Costs'!N104/SUM('Total Number of Participants'!B104:M104)," ")</f>
        <v>43.409802930651196</v>
      </c>
      <c r="O104" s="48"/>
    </row>
    <row r="105" spans="1:15" s="38" customFormat="1" ht="16.5" customHeight="1" thickBot="1">
      <c r="A105" s="35" t="str">
        <f>'Pregnant Women Participating'!A105</f>
        <v>TOTAL</v>
      </c>
      <c r="B105" s="46">
        <v>42.0309</v>
      </c>
      <c r="C105" s="47">
        <v>42.5056</v>
      </c>
      <c r="D105" s="47">
        <v>42.7955</v>
      </c>
      <c r="E105" s="47">
        <v>43.357</v>
      </c>
      <c r="F105" s="47">
        <v>43.2655</v>
      </c>
      <c r="G105" s="47">
        <v>43.3329</v>
      </c>
      <c r="H105" s="47">
        <v>43.6458</v>
      </c>
      <c r="I105" s="47">
        <v>43.0889</v>
      </c>
      <c r="J105" s="47">
        <v>43.7471</v>
      </c>
      <c r="K105" s="47">
        <v>44.6499</v>
      </c>
      <c r="L105" s="47">
        <v>44.0311</v>
      </c>
      <c r="M105" s="56">
        <v>44.305</v>
      </c>
      <c r="N105" s="63">
        <f>IF(SUM('Total Number of Participants'!B105:M105)&gt;0,'Food Costs'!N105/SUM('Total Number of Participants'!B105:M105)," ")</f>
        <v>43.406492448550615</v>
      </c>
      <c r="O105" s="48"/>
    </row>
    <row r="106" spans="1:14" s="7" customFormat="1" ht="12.75" customHeight="1" thickTop="1">
      <c r="A106" s="12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</row>
    <row r="107" ht="12">
      <c r="A107" s="12"/>
    </row>
    <row r="108" spans="1:14" s="34" customFormat="1" ht="12.75">
      <c r="A108" s="14" t="s">
        <v>1</v>
      </c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</row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</sheetData>
  <sheetProtection/>
  <printOptions/>
  <pageMargins left="0.5" right="0.5" top="0.5" bottom="0.5" header="0.5" footer="0.3"/>
  <pageSetup fitToHeight="0" fitToWidth="1" horizontalDpi="600" verticalDpi="600" orientation="landscape" scale="91" r:id="rId1"/>
  <headerFooter alignWithMargins="0">
    <oddFooter>&amp;L&amp;6Source: National Data Bank, USDA/Food and Nutrition Service&amp;C&amp;6Page &amp;P of &amp;N&amp;R&amp;6Printed on: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SoftArtisans ExcelWriter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cmountjoy</cp:lastModifiedBy>
  <cp:lastPrinted>2007-07-12T20:45:57Z</cp:lastPrinted>
  <dcterms:created xsi:type="dcterms:W3CDTF">2003-03-31T18:32:09Z</dcterms:created>
  <dcterms:modified xsi:type="dcterms:W3CDTF">2013-03-08T12:49:41Z</dcterms:modified>
  <cp:category/>
  <cp:version/>
  <cp:contentType/>
  <cp:contentStatus/>
</cp:coreProperties>
</file>